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 (2)" sheetId="1" r:id="rId1"/>
  </sheets>
  <definedNames>
    <definedName name="_xlnm.Print_Area" localSheetId="0">'附件3 (2)'!$A$1:$J$20</definedName>
  </definedNames>
  <calcPr fullCalcOnLoad="1"/>
</workbook>
</file>

<file path=xl/sharedStrings.xml><?xml version="1.0" encoding="utf-8"?>
<sst xmlns="http://schemas.openxmlformats.org/spreadsheetml/2006/main" count="36" uniqueCount="29">
  <si>
    <t>附件3</t>
  </si>
  <si>
    <t>平顶山市2023年地方政府债务限额调整情况表</t>
  </si>
  <si>
    <t>单位：万元</t>
  </si>
  <si>
    <t>单位</t>
  </si>
  <si>
    <t>2022年地方政府债务限额</t>
  </si>
  <si>
    <t>2023年新增地方政府债务限额</t>
  </si>
  <si>
    <t>2023年9月末地方政府债务限额</t>
  </si>
  <si>
    <t>专项债券</t>
  </si>
  <si>
    <t>一般债券</t>
  </si>
  <si>
    <t>一般债务</t>
  </si>
  <si>
    <t>专项债务</t>
  </si>
  <si>
    <t>合计</t>
  </si>
  <si>
    <t>试点</t>
  </si>
  <si>
    <t>银行债</t>
  </si>
  <si>
    <t>限额</t>
  </si>
  <si>
    <t>平顶山市</t>
  </si>
  <si>
    <t>平顶山市本级</t>
  </si>
  <si>
    <t>汝州市</t>
  </si>
  <si>
    <t>舞钢市</t>
  </si>
  <si>
    <t>宝丰县</t>
  </si>
  <si>
    <t>郏  县</t>
  </si>
  <si>
    <t>鲁山县</t>
  </si>
  <si>
    <t>叶  县</t>
  </si>
  <si>
    <t>新华区</t>
  </si>
  <si>
    <t>卫东区</t>
  </si>
  <si>
    <t>湛河区</t>
  </si>
  <si>
    <t>石龙区</t>
  </si>
  <si>
    <t>示范区</t>
  </si>
  <si>
    <t>高新区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</si>
</sst>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0" borderId="0">
      <alignment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80 3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附件：2012年出口退税基数及超基数上解情况表" xfId="53"/>
    <cellStyle name="40% - 强调文字颜色 2" xfId="54"/>
    <cellStyle name="强调文字颜色 3" xfId="55"/>
    <cellStyle name="常规 2 2 9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14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Zeros="0" tabSelected="1" zoomScaleSheetLayoutView="90" workbookViewId="0" topLeftCell="A1">
      <selection activeCell="Y14" sqref="Y14"/>
    </sheetView>
  </sheetViews>
  <sheetFormatPr defaultColWidth="9.00390625" defaultRowHeight="14.25"/>
  <cols>
    <col min="1" max="1" width="16.625" style="1" customWidth="1"/>
    <col min="2" max="3" width="11.625" style="2" customWidth="1"/>
    <col min="4" max="4" width="11.625" style="1" customWidth="1"/>
    <col min="5" max="5" width="11.625" style="0" customWidth="1"/>
    <col min="6" max="6" width="11.625" style="3" customWidth="1"/>
    <col min="7" max="8" width="11.625" style="0" customWidth="1"/>
    <col min="9" max="9" width="11.625" style="3" customWidth="1"/>
    <col min="10" max="10" width="11.625" style="0" customWidth="1"/>
    <col min="11" max="21" width="9.00390625" style="0" hidden="1" customWidth="1"/>
  </cols>
  <sheetData>
    <row r="1" ht="20.25">
      <c r="A1" s="4" t="s">
        <v>0</v>
      </c>
    </row>
    <row r="2" ht="6" customHeight="1"/>
    <row r="3" spans="1:21" ht="2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4.25" customHeight="1">
      <c r="A4" s="2"/>
      <c r="D4" s="2"/>
      <c r="E4" s="6"/>
      <c r="F4" s="7"/>
      <c r="G4" s="6"/>
      <c r="H4" s="6"/>
      <c r="I4" s="7"/>
      <c r="J4" s="24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7" customHeight="1">
      <c r="A5" s="8" t="s">
        <v>3</v>
      </c>
      <c r="B5" s="9" t="s">
        <v>4</v>
      </c>
      <c r="C5" s="10"/>
      <c r="D5" s="11"/>
      <c r="E5" s="12" t="s">
        <v>5</v>
      </c>
      <c r="F5" s="13"/>
      <c r="G5" s="14"/>
      <c r="H5" s="12" t="s">
        <v>6</v>
      </c>
      <c r="I5" s="13"/>
      <c r="J5" s="14"/>
      <c r="K5" s="6"/>
      <c r="L5" s="6"/>
      <c r="M5" s="6"/>
      <c r="N5" s="6"/>
      <c r="O5" s="6"/>
      <c r="P5" s="6"/>
      <c r="Q5" s="6"/>
      <c r="R5" s="2" t="s">
        <v>7</v>
      </c>
      <c r="S5" s="2"/>
      <c r="T5" s="2"/>
      <c r="U5" s="6" t="s">
        <v>8</v>
      </c>
    </row>
    <row r="6" spans="1:21" ht="27" customHeight="1">
      <c r="A6" s="15"/>
      <c r="B6" s="16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6" t="s">
        <v>9</v>
      </c>
      <c r="I6" s="16" t="s">
        <v>10</v>
      </c>
      <c r="J6" s="16" t="s">
        <v>11</v>
      </c>
      <c r="K6" s="6"/>
      <c r="L6" s="6"/>
      <c r="M6" s="6"/>
      <c r="N6" s="6"/>
      <c r="O6" s="6"/>
      <c r="P6" s="6"/>
      <c r="Q6" s="2" t="s">
        <v>11</v>
      </c>
      <c r="R6" s="2" t="s">
        <v>12</v>
      </c>
      <c r="S6" s="2" t="s">
        <v>13</v>
      </c>
      <c r="T6" s="2" t="s">
        <v>14</v>
      </c>
      <c r="U6" s="6"/>
    </row>
    <row r="7" spans="1:21" ht="24" customHeight="1">
      <c r="A7" s="17" t="s">
        <v>15</v>
      </c>
      <c r="B7" s="18">
        <f aca="true" t="shared" si="0" ref="B7:J7">SUM(B8,B9:B20)</f>
        <v>2454442</v>
      </c>
      <c r="C7" s="18">
        <f t="shared" si="0"/>
        <v>3970635</v>
      </c>
      <c r="D7" s="18">
        <f t="shared" si="0"/>
        <v>6425077</v>
      </c>
      <c r="E7" s="18">
        <f t="shared" si="0"/>
        <v>54313</v>
      </c>
      <c r="F7" s="18">
        <f t="shared" si="0"/>
        <v>1054800</v>
      </c>
      <c r="G7" s="18">
        <f t="shared" si="0"/>
        <v>1109113</v>
      </c>
      <c r="H7" s="18">
        <f t="shared" si="0"/>
        <v>2508755</v>
      </c>
      <c r="I7" s="18">
        <f t="shared" si="0"/>
        <v>5025435</v>
      </c>
      <c r="J7" s="18">
        <f t="shared" si="0"/>
        <v>7534190</v>
      </c>
      <c r="K7" s="6">
        <f aca="true" t="shared" si="1" ref="K7:K20">B7+E7</f>
        <v>2508755</v>
      </c>
      <c r="L7" s="6">
        <f aca="true" t="shared" si="2" ref="L7:L20">C7+F7</f>
        <v>5025435</v>
      </c>
      <c r="M7" s="6">
        <f aca="true" t="shared" si="3" ref="M7:M20">D7+G7</f>
        <v>7534190</v>
      </c>
      <c r="N7" s="6" t="b">
        <f>B7+C7=D7</f>
        <v>1</v>
      </c>
      <c r="O7" s="6" t="b">
        <f>G7=E7+F7</f>
        <v>1</v>
      </c>
      <c r="P7" s="6" t="b">
        <f>J7=H7+I7</f>
        <v>1</v>
      </c>
      <c r="Q7" s="6">
        <f>SUM(R7:T7)</f>
        <v>1396740</v>
      </c>
      <c r="R7" s="6">
        <f>SUM(R8:R20)</f>
        <v>341940</v>
      </c>
      <c r="S7" s="6">
        <f>SUM(S8:S20)</f>
        <v>75000</v>
      </c>
      <c r="T7" s="6">
        <f>SUM(T8:T20)</f>
        <v>979800</v>
      </c>
      <c r="U7" s="6">
        <f>SUM(U8:U20)</f>
        <v>54313</v>
      </c>
    </row>
    <row r="8" spans="1:21" ht="24" customHeight="1">
      <c r="A8" s="17" t="s">
        <v>16</v>
      </c>
      <c r="B8" s="19">
        <v>532093</v>
      </c>
      <c r="C8" s="19">
        <v>1036320</v>
      </c>
      <c r="D8" s="18">
        <f>SUM(B8:C8)</f>
        <v>1568413</v>
      </c>
      <c r="E8" s="20">
        <f>12009-109</f>
        <v>11900</v>
      </c>
      <c r="F8" s="19">
        <f>124000+35400-25000</f>
        <v>134400</v>
      </c>
      <c r="G8" s="18">
        <f>SUM(E8:F8)</f>
        <v>146300</v>
      </c>
      <c r="H8" s="18">
        <f>B8+E8</f>
        <v>543993</v>
      </c>
      <c r="I8" s="20">
        <f>C8+F8</f>
        <v>1170720</v>
      </c>
      <c r="J8" s="20">
        <f aca="true" t="shared" si="4" ref="J8:J13">H8+I8</f>
        <v>1714713</v>
      </c>
      <c r="K8" s="6">
        <f t="shared" si="1"/>
        <v>543993</v>
      </c>
      <c r="L8" s="6">
        <f t="shared" si="2"/>
        <v>1170720</v>
      </c>
      <c r="M8" s="6">
        <f t="shared" si="3"/>
        <v>1714713</v>
      </c>
      <c r="N8" s="6" t="b">
        <f>B8+C8=D8</f>
        <v>1</v>
      </c>
      <c r="O8" s="6" t="b">
        <f>G8=E8+F8</f>
        <v>1</v>
      </c>
      <c r="P8" s="6" t="b">
        <f>J8=H8+I8</f>
        <v>1</v>
      </c>
      <c r="Q8" s="6">
        <f aca="true" t="shared" si="5" ref="Q8:Q20">SUM(R8:T8)</f>
        <v>134400</v>
      </c>
      <c r="R8" s="6"/>
      <c r="S8" s="6"/>
      <c r="T8" s="6">
        <v>134400</v>
      </c>
      <c r="U8" s="6">
        <v>11900</v>
      </c>
    </row>
    <row r="9" spans="1:21" ht="24" customHeight="1">
      <c r="A9" s="17" t="s">
        <v>17</v>
      </c>
      <c r="B9" s="19">
        <v>869720</v>
      </c>
      <c r="C9" s="19">
        <v>261481</v>
      </c>
      <c r="D9" s="18">
        <f>SUM(B9:C9)</f>
        <v>1131201</v>
      </c>
      <c r="E9" s="21">
        <v>4083</v>
      </c>
      <c r="F9" s="19">
        <f>54700+40000</f>
        <v>94700</v>
      </c>
      <c r="G9" s="18">
        <f>SUM(E9:F9)</f>
        <v>98783</v>
      </c>
      <c r="H9" s="18">
        <f>B9+E9</f>
        <v>873803</v>
      </c>
      <c r="I9" s="20">
        <f>C9+F9</f>
        <v>356181</v>
      </c>
      <c r="J9" s="20">
        <f t="shared" si="4"/>
        <v>1229984</v>
      </c>
      <c r="K9" s="6">
        <f t="shared" si="1"/>
        <v>873803</v>
      </c>
      <c r="L9" s="6">
        <f t="shared" si="2"/>
        <v>356181</v>
      </c>
      <c r="M9" s="6">
        <f t="shared" si="3"/>
        <v>1229984</v>
      </c>
      <c r="N9" s="6" t="b">
        <f aca="true" t="shared" si="6" ref="N9:N20">B9+C9=D9</f>
        <v>1</v>
      </c>
      <c r="O9" s="6" t="b">
        <f aca="true" t="shared" si="7" ref="O9:O20">G9=E9+F9</f>
        <v>1</v>
      </c>
      <c r="P9" s="6" t="b">
        <f aca="true" t="shared" si="8" ref="P9:P20">J9=H9+I9</f>
        <v>1</v>
      </c>
      <c r="Q9" s="6">
        <f t="shared" si="5"/>
        <v>354035</v>
      </c>
      <c r="R9" s="6">
        <v>259335</v>
      </c>
      <c r="S9" s="6">
        <v>40000</v>
      </c>
      <c r="T9" s="6">
        <v>54700</v>
      </c>
      <c r="U9" s="6">
        <v>4083</v>
      </c>
    </row>
    <row r="10" spans="1:21" ht="24" customHeight="1">
      <c r="A10" s="17" t="s">
        <v>18</v>
      </c>
      <c r="B10" s="19">
        <v>190492</v>
      </c>
      <c r="C10" s="19">
        <v>287940</v>
      </c>
      <c r="D10" s="18">
        <f>SUM(B10:C10)</f>
        <v>478432</v>
      </c>
      <c r="E10" s="22">
        <v>3875</v>
      </c>
      <c r="F10" s="19">
        <f>104400+35000</f>
        <v>139400</v>
      </c>
      <c r="G10" s="18">
        <f>SUM(E10:F10)</f>
        <v>143275</v>
      </c>
      <c r="H10" s="18">
        <f>B10+E10</f>
        <v>194367</v>
      </c>
      <c r="I10" s="20">
        <f>C10+F10</f>
        <v>427340</v>
      </c>
      <c r="J10" s="20">
        <f t="shared" si="4"/>
        <v>621707</v>
      </c>
      <c r="K10" s="6">
        <f t="shared" si="1"/>
        <v>194367</v>
      </c>
      <c r="L10" s="6">
        <f t="shared" si="2"/>
        <v>427340</v>
      </c>
      <c r="M10" s="6">
        <f t="shared" si="3"/>
        <v>621707</v>
      </c>
      <c r="N10" s="6" t="b">
        <f t="shared" si="6"/>
        <v>1</v>
      </c>
      <c r="O10" s="6" t="b">
        <f t="shared" si="7"/>
        <v>1</v>
      </c>
      <c r="P10" s="6" t="b">
        <f t="shared" si="8"/>
        <v>1</v>
      </c>
      <c r="Q10" s="6">
        <f t="shared" si="5"/>
        <v>139400</v>
      </c>
      <c r="R10" s="6"/>
      <c r="S10" s="6">
        <v>35000</v>
      </c>
      <c r="T10" s="6">
        <v>104400</v>
      </c>
      <c r="U10" s="6">
        <v>3875</v>
      </c>
    </row>
    <row r="11" spans="1:21" ht="24" customHeight="1">
      <c r="A11" s="17" t="s">
        <v>19</v>
      </c>
      <c r="B11" s="19">
        <v>174934</v>
      </c>
      <c r="C11" s="19">
        <v>444930</v>
      </c>
      <c r="D11" s="18">
        <f>SUM(B11:C11)</f>
        <v>619864</v>
      </c>
      <c r="E11" s="18">
        <v>4551</v>
      </c>
      <c r="F11" s="19">
        <f>131200</f>
        <v>131200</v>
      </c>
      <c r="G11" s="18">
        <f>SUM(E11:F11)</f>
        <v>135751</v>
      </c>
      <c r="H11" s="18">
        <f>B11+E11</f>
        <v>179485</v>
      </c>
      <c r="I11" s="20">
        <f>C11+F11</f>
        <v>576130</v>
      </c>
      <c r="J11" s="20">
        <f t="shared" si="4"/>
        <v>755615</v>
      </c>
      <c r="K11" s="6">
        <f t="shared" si="1"/>
        <v>179485</v>
      </c>
      <c r="L11" s="6">
        <f t="shared" si="2"/>
        <v>576130</v>
      </c>
      <c r="M11" s="6">
        <f t="shared" si="3"/>
        <v>755615</v>
      </c>
      <c r="N11" s="6" t="b">
        <f t="shared" si="6"/>
        <v>1</v>
      </c>
      <c r="O11" s="6" t="b">
        <f t="shared" si="7"/>
        <v>1</v>
      </c>
      <c r="P11" s="6" t="b">
        <f t="shared" si="8"/>
        <v>1</v>
      </c>
      <c r="Q11" s="6">
        <f t="shared" si="5"/>
        <v>182082</v>
      </c>
      <c r="R11" s="6">
        <v>50882</v>
      </c>
      <c r="S11" s="6"/>
      <c r="T11" s="6">
        <v>131200</v>
      </c>
      <c r="U11" s="6">
        <v>4551</v>
      </c>
    </row>
    <row r="12" spans="1:21" ht="24" customHeight="1">
      <c r="A12" s="17" t="s">
        <v>20</v>
      </c>
      <c r="B12" s="19">
        <v>88788</v>
      </c>
      <c r="C12" s="19">
        <v>307681</v>
      </c>
      <c r="D12" s="18">
        <f>SUM(B12:C12)</f>
        <v>396469</v>
      </c>
      <c r="E12" s="18">
        <v>4543</v>
      </c>
      <c r="F12" s="19">
        <v>94700</v>
      </c>
      <c r="G12" s="18">
        <f>SUM(E12:F12)</f>
        <v>99243</v>
      </c>
      <c r="H12" s="18">
        <f>B12+E12</f>
        <v>93331</v>
      </c>
      <c r="I12" s="20">
        <f>C12+F12</f>
        <v>402381</v>
      </c>
      <c r="J12" s="20">
        <f t="shared" si="4"/>
        <v>495712</v>
      </c>
      <c r="K12" s="6">
        <f t="shared" si="1"/>
        <v>93331</v>
      </c>
      <c r="L12" s="6">
        <f t="shared" si="2"/>
        <v>402381</v>
      </c>
      <c r="M12" s="6">
        <f t="shared" si="3"/>
        <v>495712</v>
      </c>
      <c r="N12" s="6" t="b">
        <f t="shared" si="6"/>
        <v>1</v>
      </c>
      <c r="O12" s="6" t="b">
        <f t="shared" si="7"/>
        <v>1</v>
      </c>
      <c r="P12" s="6" t="b">
        <f t="shared" si="8"/>
        <v>1</v>
      </c>
      <c r="Q12" s="6">
        <f t="shared" si="5"/>
        <v>94700</v>
      </c>
      <c r="R12" s="6"/>
      <c r="S12" s="6"/>
      <c r="T12" s="6">
        <v>94700</v>
      </c>
      <c r="U12" s="6">
        <v>4543</v>
      </c>
    </row>
    <row r="13" spans="1:21" ht="24" customHeight="1">
      <c r="A13" s="17" t="s">
        <v>21</v>
      </c>
      <c r="B13" s="19">
        <f>208404-2876</f>
        <v>205528</v>
      </c>
      <c r="C13" s="19">
        <v>342800</v>
      </c>
      <c r="D13" s="18">
        <f aca="true" t="shared" si="9" ref="D13:D20">SUM(B13:C13)</f>
        <v>548328</v>
      </c>
      <c r="E13" s="18">
        <v>9156</v>
      </c>
      <c r="F13" s="19">
        <v>70000</v>
      </c>
      <c r="G13" s="18">
        <f aca="true" t="shared" si="10" ref="G13:G21">SUM(E13:F13)</f>
        <v>79156</v>
      </c>
      <c r="H13" s="18">
        <f aca="true" t="shared" si="11" ref="H13:H20">B13+E13</f>
        <v>214684</v>
      </c>
      <c r="I13" s="20">
        <f aca="true" t="shared" si="12" ref="I13:I20">C13+F13</f>
        <v>412800</v>
      </c>
      <c r="J13" s="20">
        <f t="shared" si="4"/>
        <v>627484</v>
      </c>
      <c r="K13" s="6">
        <f t="shared" si="1"/>
        <v>214684</v>
      </c>
      <c r="L13" s="6">
        <f t="shared" si="2"/>
        <v>412800</v>
      </c>
      <c r="M13" s="6">
        <f t="shared" si="3"/>
        <v>627484</v>
      </c>
      <c r="N13" s="6" t="b">
        <f t="shared" si="6"/>
        <v>1</v>
      </c>
      <c r="O13" s="6" t="b">
        <f t="shared" si="7"/>
        <v>1</v>
      </c>
      <c r="P13" s="6" t="b">
        <f t="shared" si="8"/>
        <v>1</v>
      </c>
      <c r="Q13" s="6">
        <f t="shared" si="5"/>
        <v>70000</v>
      </c>
      <c r="R13" s="6"/>
      <c r="S13" s="6"/>
      <c r="T13" s="6">
        <v>70000</v>
      </c>
      <c r="U13" s="6">
        <v>9156</v>
      </c>
    </row>
    <row r="14" spans="1:21" ht="24" customHeight="1">
      <c r="A14" s="17" t="s">
        <v>22</v>
      </c>
      <c r="B14" s="19">
        <v>191341</v>
      </c>
      <c r="C14" s="19">
        <v>301579</v>
      </c>
      <c r="D14" s="18">
        <f t="shared" si="9"/>
        <v>492920</v>
      </c>
      <c r="E14" s="18">
        <v>6680</v>
      </c>
      <c r="F14" s="19">
        <v>137800</v>
      </c>
      <c r="G14" s="18">
        <f t="shared" si="10"/>
        <v>144480</v>
      </c>
      <c r="H14" s="18">
        <f t="shared" si="11"/>
        <v>198021</v>
      </c>
      <c r="I14" s="20">
        <f t="shared" si="12"/>
        <v>439379</v>
      </c>
      <c r="J14" s="20">
        <f aca="true" t="shared" si="13" ref="J14:J20">H14+I14</f>
        <v>637400</v>
      </c>
      <c r="K14" s="6">
        <f t="shared" si="1"/>
        <v>198021</v>
      </c>
      <c r="L14" s="6">
        <f t="shared" si="2"/>
        <v>439379</v>
      </c>
      <c r="M14" s="6">
        <f t="shared" si="3"/>
        <v>637400</v>
      </c>
      <c r="N14" s="6" t="b">
        <f t="shared" si="6"/>
        <v>1</v>
      </c>
      <c r="O14" s="6" t="b">
        <f t="shared" si="7"/>
        <v>1</v>
      </c>
      <c r="P14" s="6" t="b">
        <f t="shared" si="8"/>
        <v>1</v>
      </c>
      <c r="Q14" s="6">
        <f t="shared" si="5"/>
        <v>137800</v>
      </c>
      <c r="R14" s="6"/>
      <c r="S14" s="6"/>
      <c r="T14" s="6">
        <v>137800</v>
      </c>
      <c r="U14" s="6">
        <v>6680</v>
      </c>
    </row>
    <row r="15" spans="1:21" ht="24" customHeight="1">
      <c r="A15" s="17" t="s">
        <v>23</v>
      </c>
      <c r="B15" s="19">
        <v>36846</v>
      </c>
      <c r="C15" s="19">
        <v>153377</v>
      </c>
      <c r="D15" s="18">
        <f t="shared" si="9"/>
        <v>190223</v>
      </c>
      <c r="E15" s="18">
        <f>1300+27</f>
        <v>1327</v>
      </c>
      <c r="F15" s="19">
        <f>47400</f>
        <v>47400</v>
      </c>
      <c r="G15" s="18">
        <f t="shared" si="10"/>
        <v>48727</v>
      </c>
      <c r="H15" s="18">
        <f t="shared" si="11"/>
        <v>38173</v>
      </c>
      <c r="I15" s="20">
        <f t="shared" si="12"/>
        <v>200777</v>
      </c>
      <c r="J15" s="20">
        <f t="shared" si="13"/>
        <v>238950</v>
      </c>
      <c r="K15" s="6">
        <f t="shared" si="1"/>
        <v>38173</v>
      </c>
      <c r="L15" s="6">
        <f t="shared" si="2"/>
        <v>200777</v>
      </c>
      <c r="M15" s="6">
        <f t="shared" si="3"/>
        <v>238950</v>
      </c>
      <c r="N15" s="6" t="b">
        <f t="shared" si="6"/>
        <v>1</v>
      </c>
      <c r="O15" s="6" t="b">
        <f t="shared" si="7"/>
        <v>1</v>
      </c>
      <c r="P15" s="6" t="b">
        <f t="shared" si="8"/>
        <v>1</v>
      </c>
      <c r="Q15" s="6">
        <f t="shared" si="5"/>
        <v>79123</v>
      </c>
      <c r="R15" s="6">
        <v>31723</v>
      </c>
      <c r="S15" s="6"/>
      <c r="T15" s="6">
        <v>47400</v>
      </c>
      <c r="U15" s="6">
        <v>1327</v>
      </c>
    </row>
    <row r="16" spans="1:21" ht="24" customHeight="1">
      <c r="A16" s="17" t="s">
        <v>24</v>
      </c>
      <c r="B16" s="19">
        <v>36560</v>
      </c>
      <c r="C16" s="19">
        <v>245550</v>
      </c>
      <c r="D16" s="18">
        <f t="shared" si="9"/>
        <v>282110</v>
      </c>
      <c r="E16" s="18">
        <f>2800+14</f>
        <v>2814</v>
      </c>
      <c r="F16" s="19">
        <v>66500</v>
      </c>
      <c r="G16" s="18">
        <f t="shared" si="10"/>
        <v>69314</v>
      </c>
      <c r="H16" s="18">
        <f t="shared" si="11"/>
        <v>39374</v>
      </c>
      <c r="I16" s="20">
        <f t="shared" si="12"/>
        <v>312050</v>
      </c>
      <c r="J16" s="20">
        <f t="shared" si="13"/>
        <v>351424</v>
      </c>
      <c r="K16" s="6">
        <f t="shared" si="1"/>
        <v>39374</v>
      </c>
      <c r="L16" s="6">
        <f t="shared" si="2"/>
        <v>312050</v>
      </c>
      <c r="M16" s="6">
        <f t="shared" si="3"/>
        <v>351424</v>
      </c>
      <c r="N16" s="6" t="b">
        <f t="shared" si="6"/>
        <v>1</v>
      </c>
      <c r="O16" s="6" t="b">
        <f t="shared" si="7"/>
        <v>1</v>
      </c>
      <c r="P16" s="6" t="b">
        <f t="shared" si="8"/>
        <v>1</v>
      </c>
      <c r="Q16" s="6">
        <f t="shared" si="5"/>
        <v>66500</v>
      </c>
      <c r="R16" s="6"/>
      <c r="S16" s="6"/>
      <c r="T16" s="6">
        <v>66500</v>
      </c>
      <c r="U16" s="6">
        <v>2814</v>
      </c>
    </row>
    <row r="17" spans="1:21" ht="24" customHeight="1">
      <c r="A17" s="17" t="s">
        <v>25</v>
      </c>
      <c r="B17" s="19">
        <v>45240</v>
      </c>
      <c r="C17" s="19">
        <v>190098</v>
      </c>
      <c r="D17" s="18">
        <f t="shared" si="9"/>
        <v>235338</v>
      </c>
      <c r="E17" s="18">
        <f>2700+68</f>
        <v>2768</v>
      </c>
      <c r="F17" s="19">
        <v>66400</v>
      </c>
      <c r="G17" s="18">
        <f t="shared" si="10"/>
        <v>69168</v>
      </c>
      <c r="H17" s="18">
        <f t="shared" si="11"/>
        <v>48008</v>
      </c>
      <c r="I17" s="20">
        <f t="shared" si="12"/>
        <v>256498</v>
      </c>
      <c r="J17" s="20">
        <f t="shared" si="13"/>
        <v>304506</v>
      </c>
      <c r="K17" s="6">
        <f t="shared" si="1"/>
        <v>48008</v>
      </c>
      <c r="L17" s="6">
        <f t="shared" si="2"/>
        <v>256498</v>
      </c>
      <c r="M17" s="6">
        <f t="shared" si="3"/>
        <v>304506</v>
      </c>
      <c r="N17" s="6" t="b">
        <f t="shared" si="6"/>
        <v>1</v>
      </c>
      <c r="O17" s="6" t="b">
        <f t="shared" si="7"/>
        <v>1</v>
      </c>
      <c r="P17" s="6" t="b">
        <f t="shared" si="8"/>
        <v>1</v>
      </c>
      <c r="Q17" s="6">
        <f t="shared" si="5"/>
        <v>66400</v>
      </c>
      <c r="R17" s="6"/>
      <c r="S17" s="6"/>
      <c r="T17" s="6">
        <v>66400</v>
      </c>
      <c r="U17" s="6">
        <v>2768</v>
      </c>
    </row>
    <row r="18" spans="1:21" ht="24" customHeight="1">
      <c r="A18" s="17" t="s">
        <v>26</v>
      </c>
      <c r="B18" s="19">
        <v>40571</v>
      </c>
      <c r="C18" s="19">
        <v>57100</v>
      </c>
      <c r="D18" s="18">
        <f t="shared" si="9"/>
        <v>97671</v>
      </c>
      <c r="E18" s="18">
        <v>2616</v>
      </c>
      <c r="F18" s="19">
        <v>43300</v>
      </c>
      <c r="G18" s="18">
        <f t="shared" si="10"/>
        <v>45916</v>
      </c>
      <c r="H18" s="18">
        <f t="shared" si="11"/>
        <v>43187</v>
      </c>
      <c r="I18" s="20">
        <f t="shared" si="12"/>
        <v>100400</v>
      </c>
      <c r="J18" s="20">
        <f t="shared" si="13"/>
        <v>143587</v>
      </c>
      <c r="K18" s="6">
        <f t="shared" si="1"/>
        <v>43187</v>
      </c>
      <c r="L18" s="6">
        <f t="shared" si="2"/>
        <v>100400</v>
      </c>
      <c r="M18" s="6">
        <f t="shared" si="3"/>
        <v>143587</v>
      </c>
      <c r="N18" s="6" t="b">
        <f t="shared" si="6"/>
        <v>1</v>
      </c>
      <c r="O18" s="6" t="b">
        <f t="shared" si="7"/>
        <v>1</v>
      </c>
      <c r="P18" s="6" t="b">
        <f t="shared" si="8"/>
        <v>1</v>
      </c>
      <c r="Q18" s="6">
        <f t="shared" si="5"/>
        <v>43300</v>
      </c>
      <c r="R18" s="6"/>
      <c r="S18" s="6"/>
      <c r="T18" s="6">
        <v>43300</v>
      </c>
      <c r="U18" s="6">
        <v>2616</v>
      </c>
    </row>
    <row r="19" spans="1:21" ht="24" customHeight="1">
      <c r="A19" s="17" t="s">
        <v>27</v>
      </c>
      <c r="B19" s="19">
        <v>22692</v>
      </c>
      <c r="C19" s="19">
        <v>195110</v>
      </c>
      <c r="D19" s="18">
        <f t="shared" si="9"/>
        <v>217802</v>
      </c>
      <c r="E19" s="18"/>
      <c r="F19" s="20">
        <f>4000+15000</f>
        <v>19000</v>
      </c>
      <c r="G19" s="18">
        <f t="shared" si="10"/>
        <v>19000</v>
      </c>
      <c r="H19" s="18">
        <f t="shared" si="11"/>
        <v>22692</v>
      </c>
      <c r="I19" s="20">
        <f t="shared" si="12"/>
        <v>214110</v>
      </c>
      <c r="J19" s="20">
        <f t="shared" si="13"/>
        <v>236802</v>
      </c>
      <c r="K19" s="6">
        <f t="shared" si="1"/>
        <v>22692</v>
      </c>
      <c r="L19" s="6">
        <f t="shared" si="2"/>
        <v>214110</v>
      </c>
      <c r="M19" s="6">
        <f t="shared" si="3"/>
        <v>236802</v>
      </c>
      <c r="N19" s="6" t="b">
        <f t="shared" si="6"/>
        <v>1</v>
      </c>
      <c r="O19" s="6" t="b">
        <f t="shared" si="7"/>
        <v>1</v>
      </c>
      <c r="P19" s="6" t="b">
        <f t="shared" si="8"/>
        <v>1</v>
      </c>
      <c r="Q19" s="6">
        <f t="shared" si="5"/>
        <v>19000</v>
      </c>
      <c r="R19" s="6"/>
      <c r="S19" s="6"/>
      <c r="T19" s="6">
        <v>19000</v>
      </c>
      <c r="U19" s="6">
        <v>0</v>
      </c>
    </row>
    <row r="20" spans="1:21" ht="24" customHeight="1">
      <c r="A20" s="17" t="s">
        <v>28</v>
      </c>
      <c r="B20" s="19">
        <v>19637</v>
      </c>
      <c r="C20" s="19">
        <v>146669</v>
      </c>
      <c r="D20" s="18">
        <f t="shared" si="9"/>
        <v>166306</v>
      </c>
      <c r="E20" s="18"/>
      <c r="F20" s="20">
        <v>10000</v>
      </c>
      <c r="G20" s="18">
        <f t="shared" si="10"/>
        <v>10000</v>
      </c>
      <c r="H20" s="18">
        <f t="shared" si="11"/>
        <v>19637</v>
      </c>
      <c r="I20" s="20">
        <f t="shared" si="12"/>
        <v>156669</v>
      </c>
      <c r="J20" s="20">
        <f t="shared" si="13"/>
        <v>176306</v>
      </c>
      <c r="K20" s="6">
        <f t="shared" si="1"/>
        <v>19637</v>
      </c>
      <c r="L20" s="6">
        <f t="shared" si="2"/>
        <v>156669</v>
      </c>
      <c r="M20" s="6">
        <f t="shared" si="3"/>
        <v>176306</v>
      </c>
      <c r="N20" s="6" t="b">
        <f t="shared" si="6"/>
        <v>1</v>
      </c>
      <c r="O20" s="6" t="b">
        <f t="shared" si="7"/>
        <v>1</v>
      </c>
      <c r="P20" s="6" t="b">
        <f t="shared" si="8"/>
        <v>1</v>
      </c>
      <c r="Q20" s="6">
        <f t="shared" si="5"/>
        <v>10000</v>
      </c>
      <c r="R20" s="6"/>
      <c r="S20" s="6"/>
      <c r="T20" s="6">
        <v>10000</v>
      </c>
      <c r="U20" s="6">
        <v>0</v>
      </c>
    </row>
    <row r="21" spans="1:21" ht="14.25">
      <c r="A21" s="2"/>
      <c r="D21" s="2"/>
      <c r="E21" s="6"/>
      <c r="G21" s="23">
        <f t="shared" si="10"/>
        <v>0</v>
      </c>
      <c r="H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</sheetData>
  <sheetProtection/>
  <mergeCells count="6">
    <mergeCell ref="A3:J3"/>
    <mergeCell ref="B5:D5"/>
    <mergeCell ref="E5:G5"/>
    <mergeCell ref="H5:J5"/>
    <mergeCell ref="R5:T5"/>
    <mergeCell ref="A5:A6"/>
  </mergeCells>
  <printOptions horizontalCentered="1"/>
  <pageMargins left="0.4722222222222222" right="0.4722222222222222" top="0.7083333333333334" bottom="0.7868055555555555" header="0.39305555555555555" footer="0.7083333333333334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李广强</dc:creator>
  <cp:keywords/>
  <dc:description/>
  <cp:lastModifiedBy>Administrator</cp:lastModifiedBy>
  <cp:lastPrinted>2018-11-29T07:08:29Z</cp:lastPrinted>
  <dcterms:created xsi:type="dcterms:W3CDTF">2018-11-24T07:36:39Z</dcterms:created>
  <dcterms:modified xsi:type="dcterms:W3CDTF">2023-10-27T03:29:54Z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2F70360E23D84BE5A4AEE9CF1CF397AE</vt:lpwstr>
  </property>
  <property fmtid="{D5CDD505-2E9C-101B-9397-08002B2CF9AE}" pid="5" name="KSOReadingLayo">
    <vt:bool>true</vt:bool>
  </property>
</Properties>
</file>