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1"/>
  </bookViews>
  <sheets>
    <sheet name="3" sheetId="1" r:id="rId1"/>
    <sheet name="2016报人代会一般" sheetId="2" r:id="rId2"/>
    <sheet name="2016报人大基金" sheetId="3" r:id="rId3"/>
    <sheet name="Sheet3" sheetId="4" r:id="rId4"/>
  </sheets>
  <definedNames>
    <definedName name="_xlnm.Print_Area" localSheetId="2">'2016报人大基金'!$A$1:$G$17</definedName>
  </definedNames>
  <calcPr fullCalcOnLoad="1"/>
</workbook>
</file>

<file path=xl/sharedStrings.xml><?xml version="1.0" encoding="utf-8"?>
<sst xmlns="http://schemas.openxmlformats.org/spreadsheetml/2006/main" count="144" uniqueCount="92">
  <si>
    <t>单位：万元</t>
  </si>
  <si>
    <t>行号</t>
  </si>
  <si>
    <t>项     目</t>
  </si>
  <si>
    <t>本年预算</t>
  </si>
  <si>
    <r>
      <t>比上年增长</t>
    </r>
    <r>
      <rPr>
        <sz val="14"/>
        <rFont val="Times New Roman"/>
        <family val="1"/>
      </rPr>
      <t>%</t>
    </r>
    <r>
      <rPr>
        <sz val="14"/>
        <rFont val="宋体"/>
        <family val="0"/>
      </rPr>
      <t>（可比口径）</t>
    </r>
  </si>
  <si>
    <t>一、税收收入</t>
  </si>
  <si>
    <r>
      <t xml:space="preserve">        </t>
    </r>
    <r>
      <rPr>
        <sz val="14"/>
        <rFont val="宋体"/>
        <family val="0"/>
      </rPr>
      <t>其中：增值税</t>
    </r>
  </si>
  <si>
    <r>
      <t xml:space="preserve">                    </t>
    </r>
    <r>
      <rPr>
        <sz val="14"/>
        <rFont val="宋体"/>
        <family val="0"/>
      </rPr>
      <t>营业税</t>
    </r>
  </si>
  <si>
    <r>
      <t xml:space="preserve">                    </t>
    </r>
    <r>
      <rPr>
        <sz val="14"/>
        <rFont val="宋体"/>
        <family val="0"/>
      </rPr>
      <t>企业所得税</t>
    </r>
  </si>
  <si>
    <r>
      <t xml:space="preserve">                    </t>
    </r>
    <r>
      <rPr>
        <sz val="14"/>
        <rFont val="宋体"/>
        <family val="0"/>
      </rPr>
      <t>个人所得税</t>
    </r>
  </si>
  <si>
    <r>
      <t xml:space="preserve">                    </t>
    </r>
    <r>
      <rPr>
        <sz val="14"/>
        <rFont val="宋体"/>
        <family val="0"/>
      </rPr>
      <t>城市维护建设税</t>
    </r>
  </si>
  <si>
    <r>
      <t>二、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增值税退税</t>
    </r>
  </si>
  <si>
    <t>三、非税收入</t>
  </si>
  <si>
    <r>
      <t xml:space="preserve">        </t>
    </r>
    <r>
      <rPr>
        <sz val="14"/>
        <rFont val="宋体"/>
        <family val="0"/>
      </rPr>
      <t>其中：行政事业单位离退休</t>
    </r>
  </si>
  <si>
    <t>行号</t>
  </si>
  <si>
    <t>项     目</t>
  </si>
  <si>
    <t>本年预算</t>
  </si>
  <si>
    <r>
      <t>比上年增长</t>
    </r>
    <r>
      <rPr>
        <sz val="14"/>
        <rFont val="Times New Roman"/>
        <family val="1"/>
      </rPr>
      <t>%</t>
    </r>
  </si>
  <si>
    <t>收入合计</t>
  </si>
  <si>
    <t>支出合计</t>
  </si>
  <si>
    <t xml:space="preserve">  散装水泥专项资金收入</t>
  </si>
  <si>
    <t xml:space="preserve">  散装水泥专项资金支出</t>
  </si>
  <si>
    <r>
      <t xml:space="preserve">  新型墙体材料专项基金收入</t>
    </r>
  </si>
  <si>
    <t xml:space="preserve">  新型墙体材料专项基金支出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</si>
  <si>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</si>
  <si>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</si>
  <si>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</si>
  <si>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农业土地开发资金支出</t>
  </si>
  <si>
    <t xml:space="preserve">  国有土地使用权出让收入</t>
  </si>
  <si>
    <t>一、一般公共服务支出</t>
  </si>
  <si>
    <r>
      <t xml:space="preserve">        </t>
    </r>
    <r>
      <rPr>
        <sz val="14"/>
        <rFont val="宋体"/>
        <family val="0"/>
      </rPr>
      <t>其中：教育费附加安排的支出</t>
    </r>
  </si>
  <si>
    <t>一般公共预算收入合计</t>
  </si>
  <si>
    <t>一般公共预算支出合计</t>
  </si>
  <si>
    <t xml:space="preserve">  国有土地使用权出让收入安排的支出</t>
  </si>
  <si>
    <t xml:space="preserve">  城市公用事业附加安排的支出</t>
  </si>
  <si>
    <t xml:space="preserve">  国有土地收益基金支出</t>
  </si>
  <si>
    <t>2015年市本级一般公共预算收支主要项目安排情况表（草案）</t>
  </si>
  <si>
    <t xml:space="preserve">          资源税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</si>
  <si>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</si>
  <si>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</si>
  <si>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</si>
  <si>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</si>
  <si>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</si>
  <si>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</si>
  <si>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</si>
  <si>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</si>
  <si>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</si>
  <si>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</si>
  <si>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</si>
  <si>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</si>
  <si>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</si>
  <si>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</si>
  <si>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</si>
  <si>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</si>
  <si>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十八、预备费</t>
  </si>
  <si>
    <r>
      <t>比上年增长</t>
    </r>
    <r>
      <rPr>
        <sz val="14"/>
        <rFont val="Times New Roman"/>
        <family val="1"/>
      </rPr>
      <t>%</t>
    </r>
  </si>
  <si>
    <t xml:space="preserve">  城市基础设施配套费收入</t>
  </si>
  <si>
    <t xml:space="preserve">  城市基础设施配套费安排的支出</t>
  </si>
  <si>
    <r>
      <t xml:space="preserve">        (</t>
    </r>
    <r>
      <rPr>
        <sz val="14"/>
        <rFont val="宋体"/>
        <family val="0"/>
      </rPr>
      <t>一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行政事业性收费收入</t>
    </r>
  </si>
  <si>
    <r>
      <t xml:space="preserve">        (</t>
    </r>
    <r>
      <rPr>
        <sz val="14"/>
        <rFont val="宋体"/>
        <family val="0"/>
      </rPr>
      <t>二</t>
    </r>
    <r>
      <rPr>
        <sz val="14"/>
        <rFont val="Times New Roman"/>
        <family val="1"/>
      </rPr>
      <t xml:space="preserve">) </t>
    </r>
    <r>
      <rPr>
        <sz val="14"/>
        <rFont val="宋体"/>
        <family val="0"/>
      </rPr>
      <t>罚没收入</t>
    </r>
  </si>
  <si>
    <r>
      <t xml:space="preserve">        (</t>
    </r>
    <r>
      <rPr>
        <sz val="14"/>
        <rFont val="宋体"/>
        <family val="0"/>
      </rPr>
      <t>三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国有资源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资产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有偿使用收入</t>
    </r>
  </si>
  <si>
    <t>(可比口径)</t>
  </si>
  <si>
    <r>
      <t xml:space="preserve">        (</t>
    </r>
    <r>
      <rPr>
        <sz val="14"/>
        <rFont val="宋体"/>
        <family val="0"/>
      </rPr>
      <t>四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排污费收入</t>
    </r>
  </si>
  <si>
    <r>
      <t xml:space="preserve">        (</t>
    </r>
    <r>
      <rPr>
        <sz val="14"/>
        <rFont val="宋体"/>
        <family val="0"/>
      </rPr>
      <t>五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水资源费收入</t>
    </r>
  </si>
  <si>
    <t xml:space="preserve">    (六)教育费附加收入</t>
  </si>
  <si>
    <r>
      <t xml:space="preserve">        (</t>
    </r>
    <r>
      <rPr>
        <sz val="14"/>
        <rFont val="宋体"/>
        <family val="0"/>
      </rPr>
      <t>七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矿产资源补偿费收入</t>
    </r>
  </si>
  <si>
    <r>
      <t xml:space="preserve">        (</t>
    </r>
    <r>
      <rPr>
        <sz val="14"/>
        <rFont val="宋体"/>
        <family val="0"/>
      </rPr>
      <t>八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地方教育附加收入</t>
    </r>
  </si>
  <si>
    <r>
      <t xml:space="preserve">        (</t>
    </r>
    <r>
      <rPr>
        <sz val="14"/>
        <rFont val="宋体"/>
        <family val="0"/>
      </rPr>
      <t>九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残疾人就业保障金收入</t>
    </r>
  </si>
  <si>
    <r>
      <t xml:space="preserve">        (</t>
    </r>
    <r>
      <rPr>
        <sz val="14"/>
        <rFont val="宋体"/>
        <family val="0"/>
      </rPr>
      <t>十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教育资金收入</t>
    </r>
  </si>
  <si>
    <r>
      <t xml:space="preserve">        (</t>
    </r>
    <r>
      <rPr>
        <sz val="14"/>
        <rFont val="宋体"/>
        <family val="0"/>
      </rPr>
      <t>十一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农田水利建设资金收入</t>
    </r>
  </si>
  <si>
    <r>
      <t xml:space="preserve">        (</t>
    </r>
    <r>
      <rPr>
        <sz val="14"/>
        <rFont val="宋体"/>
        <family val="0"/>
      </rPr>
      <t>十二</t>
    </r>
    <r>
      <rPr>
        <sz val="14"/>
        <rFont val="Times New Roman"/>
        <family val="1"/>
      </rPr>
      <t xml:space="preserve">) </t>
    </r>
    <r>
      <rPr>
        <sz val="14"/>
        <rFont val="宋体"/>
        <family val="0"/>
      </rPr>
      <t>其他收入</t>
    </r>
  </si>
  <si>
    <t>2015年预算</t>
  </si>
  <si>
    <t>2016年预算</t>
  </si>
  <si>
    <t>十九、其他支出</t>
  </si>
  <si>
    <t>二十、债务付息支出</t>
  </si>
  <si>
    <r>
      <t>比上年增长</t>
    </r>
    <r>
      <rPr>
        <sz val="14"/>
        <rFont val="Times New Roman"/>
        <family val="1"/>
      </rPr>
      <t>%</t>
    </r>
  </si>
  <si>
    <t>2015年预算（一次性）</t>
  </si>
  <si>
    <r>
      <t xml:space="preserve">        (</t>
    </r>
    <r>
      <rPr>
        <sz val="14"/>
        <rFont val="宋体"/>
        <family val="0"/>
      </rPr>
      <t>二</t>
    </r>
    <r>
      <rPr>
        <sz val="14"/>
        <rFont val="Times New Roman"/>
        <family val="1"/>
      </rPr>
      <t xml:space="preserve">) </t>
    </r>
    <r>
      <rPr>
        <sz val="14"/>
        <rFont val="宋体"/>
        <family val="0"/>
      </rPr>
      <t>罚没收入</t>
    </r>
  </si>
  <si>
    <r>
      <t xml:space="preserve">        (</t>
    </r>
    <r>
      <rPr>
        <sz val="14"/>
        <rFont val="宋体"/>
        <family val="0"/>
      </rPr>
      <t>三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国有资源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资产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有偿使用收入</t>
    </r>
  </si>
  <si>
    <t>十九、其他支出</t>
  </si>
  <si>
    <t>二十、债务付息支出</t>
  </si>
  <si>
    <t>2016年市本级一般公共预算收支主要项目安排情况表（草案）</t>
  </si>
  <si>
    <t>单位：万元</t>
  </si>
  <si>
    <r>
      <t xml:space="preserve">        (</t>
    </r>
    <r>
      <rPr>
        <sz val="14"/>
        <rFont val="宋体"/>
        <family val="0"/>
      </rPr>
      <t>七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政府住房基金收入</t>
    </r>
  </si>
  <si>
    <r>
      <t xml:space="preserve">        (</t>
    </r>
    <r>
      <rPr>
        <sz val="14"/>
        <rFont val="宋体"/>
        <family val="0"/>
      </rPr>
      <t>一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行政事业性收费收入</t>
    </r>
  </si>
  <si>
    <t>2016年市本级政府性基金预算收支主要项目安排情况表（草案）</t>
  </si>
  <si>
    <t xml:space="preserve">  污水处理费收入</t>
  </si>
  <si>
    <t>2016年支出</t>
  </si>
  <si>
    <t>2016年收入</t>
  </si>
  <si>
    <r>
      <t xml:space="preserve">        (</t>
    </r>
    <r>
      <rPr>
        <sz val="14"/>
        <rFont val="宋体"/>
        <family val="0"/>
      </rPr>
      <t>十一</t>
    </r>
    <r>
      <rPr>
        <sz val="14"/>
        <rFont val="Times New Roman"/>
        <family val="1"/>
      </rPr>
      <t xml:space="preserve">) </t>
    </r>
    <r>
      <rPr>
        <sz val="14"/>
        <rFont val="宋体"/>
        <family val="0"/>
      </rPr>
      <t>农田水利建设资金收入</t>
    </r>
  </si>
  <si>
    <t xml:space="preserve">  福利彩票发行机构的业务费用</t>
  </si>
  <si>
    <t xml:space="preserve">  福利彩票发行机构的业务费用支出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</si>
</sst>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0_ "/>
    <numFmt numFmtId="187" formatCode="0_ "/>
    <numFmt numFmtId="188" formatCode="#,##0.00_ "/>
  </numFmts>
  <fonts count="7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20"/>
      <name val="黑体"/>
      <family val="3"/>
    </font>
    <font>
      <sz val="24"/>
      <name val="黑体"/>
      <family val="3"/>
    </font>
    <font>
      <sz val="14"/>
      <name val="宋体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quotePrefix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 quotePrefix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 shrinkToFit="1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  <xf numFmtId="0" fontId="5" fillId="0" borderId="3" xfId="0" applyFont="1" applyBorder="1" applyAlignment="1" quotePrefix="1">
      <alignment vertical="center" wrapText="1"/>
    </xf>
    <xf numFmtId="187" fontId="0" fillId="0" borderId="0" xfId="0" applyNumberFormat="1" applyAlignment="1">
      <alignment vertical="center"/>
    </xf>
    <xf numFmtId="187" fontId="4" fillId="0" borderId="0" xfId="0" applyNumberFormat="1" applyFont="1" applyAlignment="1" quotePrefix="1">
      <alignment horizontal="center"/>
    </xf>
    <xf numFmtId="187" fontId="5" fillId="0" borderId="1" xfId="0" applyNumberFormat="1" applyFont="1" applyBorder="1" applyAlignment="1">
      <alignment vertical="center"/>
    </xf>
    <xf numFmtId="184" fontId="5" fillId="0" borderId="1" xfId="0" applyNumberFormat="1" applyFont="1" applyBorder="1" applyAlignment="1">
      <alignment horizontal="right" vertical="center"/>
    </xf>
    <xf numFmtId="184" fontId="0" fillId="0" borderId="1" xfId="0" applyNumberFormat="1" applyBorder="1" applyAlignment="1">
      <alignment vertical="center"/>
    </xf>
    <xf numFmtId="187" fontId="5" fillId="3" borderId="1" xfId="0" applyNumberFormat="1" applyFont="1" applyFill="1" applyBorder="1" applyAlignment="1">
      <alignment vertical="center"/>
    </xf>
    <xf numFmtId="187" fontId="5" fillId="0" borderId="0" xfId="0" applyNumberFormat="1" applyFont="1" applyBorder="1" applyAlignment="1">
      <alignment horizontal="right" vertical="center"/>
    </xf>
    <xf numFmtId="184" fontId="5" fillId="0" borderId="1" xfId="0" applyNumberFormat="1" applyFont="1" applyBorder="1" applyAlignment="1">
      <alignment vertical="center"/>
    </xf>
    <xf numFmtId="187" fontId="5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 quotePrefix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7" fontId="5" fillId="0" borderId="3" xfId="0" applyNumberFormat="1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pane xSplit="3" ySplit="6" topLeftCell="F1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5" sqref="A25:IV25"/>
    </sheetView>
  </sheetViews>
  <sheetFormatPr defaultColWidth="9.00390625" defaultRowHeight="14.25"/>
  <cols>
    <col min="1" max="1" width="3.75390625" style="0" customWidth="1"/>
    <col min="2" max="2" width="49.50390625" style="0" customWidth="1"/>
    <col min="3" max="3" width="11.625" style="0" customWidth="1"/>
    <col min="4" max="4" width="15.125" style="0" customWidth="1"/>
    <col min="5" max="5" width="41.75390625" style="0" customWidth="1"/>
    <col min="6" max="6" width="12.625" style="0" customWidth="1"/>
    <col min="7" max="7" width="14.00390625" style="0" customWidth="1"/>
    <col min="8" max="8" width="15.50390625" style="21" customWidth="1"/>
    <col min="9" max="9" width="15.125" style="0" customWidth="1"/>
    <col min="10" max="10" width="17.125" style="0" customWidth="1"/>
  </cols>
  <sheetData>
    <row r="1" ht="14.25">
      <c r="A1" s="1"/>
    </row>
    <row r="2" spans="1:9" ht="25.5">
      <c r="A2" s="38" t="s">
        <v>36</v>
      </c>
      <c r="B2" s="38"/>
      <c r="C2" s="38"/>
      <c r="D2" s="38"/>
      <c r="E2" s="38"/>
      <c r="F2" s="38"/>
      <c r="G2" s="38"/>
      <c r="H2" s="38"/>
      <c r="I2" s="38"/>
    </row>
    <row r="3" spans="1:9" ht="16.5" customHeight="1">
      <c r="A3" s="2"/>
      <c r="B3" s="2"/>
      <c r="C3" s="2"/>
      <c r="D3" s="2"/>
      <c r="E3" s="2"/>
      <c r="F3" s="2"/>
      <c r="G3" s="2"/>
      <c r="H3" s="22"/>
      <c r="I3" s="2"/>
    </row>
    <row r="4" ht="16.5" customHeight="1">
      <c r="I4" s="17" t="s">
        <v>0</v>
      </c>
    </row>
    <row r="5" spans="1:10" ht="16.5" customHeight="1">
      <c r="A5" s="37" t="s">
        <v>1</v>
      </c>
      <c r="B5" s="35" t="s">
        <v>2</v>
      </c>
      <c r="C5" s="39" t="s">
        <v>3</v>
      </c>
      <c r="D5" s="33" t="s">
        <v>4</v>
      </c>
      <c r="E5" s="35" t="s">
        <v>2</v>
      </c>
      <c r="F5" s="39" t="s">
        <v>71</v>
      </c>
      <c r="G5" s="33" t="s">
        <v>76</v>
      </c>
      <c r="H5" s="41" t="s">
        <v>72</v>
      </c>
      <c r="I5" s="33" t="s">
        <v>75</v>
      </c>
      <c r="J5" s="33" t="s">
        <v>4</v>
      </c>
    </row>
    <row r="6" spans="1:10" ht="30.75" customHeight="1">
      <c r="A6" s="34"/>
      <c r="B6" s="36"/>
      <c r="C6" s="40"/>
      <c r="D6" s="34"/>
      <c r="E6" s="36"/>
      <c r="F6" s="40"/>
      <c r="G6" s="34"/>
      <c r="H6" s="42"/>
      <c r="I6" s="34"/>
      <c r="J6" s="34"/>
    </row>
    <row r="7" spans="1:10" ht="19.5" customHeight="1">
      <c r="A7" s="3">
        <v>1</v>
      </c>
      <c r="B7" s="4" t="s">
        <v>31</v>
      </c>
      <c r="C7" s="3">
        <f>C8+C15+C17</f>
        <v>357000</v>
      </c>
      <c r="D7" s="3">
        <v>8</v>
      </c>
      <c r="E7" s="4" t="s">
        <v>32</v>
      </c>
      <c r="F7" s="3">
        <f>SUM(F8:F29)-F11-F15</f>
        <v>459557</v>
      </c>
      <c r="G7" s="3">
        <f>SUM(G8:G29)-G11-G15</f>
        <v>490057</v>
      </c>
      <c r="H7" s="23">
        <f>SUM(H8:H29)-H11-H15</f>
        <v>534161.859518</v>
      </c>
      <c r="I7" s="24">
        <f>(H7-F7)/F7*100</f>
        <v>16.234081847953583</v>
      </c>
      <c r="J7" s="25">
        <f>(H7-G7)/G7*100</f>
        <v>8.99994480601237</v>
      </c>
    </row>
    <row r="8" spans="1:10" ht="19.5" customHeight="1">
      <c r="A8" s="3">
        <v>2</v>
      </c>
      <c r="B8" s="3" t="s">
        <v>5</v>
      </c>
      <c r="C8" s="3">
        <v>246785</v>
      </c>
      <c r="D8" s="3">
        <v>6.8</v>
      </c>
      <c r="E8" s="5" t="s">
        <v>29</v>
      </c>
      <c r="F8" s="3">
        <v>47820</v>
      </c>
      <c r="G8" s="3">
        <v>47820</v>
      </c>
      <c r="H8" s="23">
        <v>52773.43956400001</v>
      </c>
      <c r="I8" s="24">
        <f aca="true" t="shared" si="0" ref="I8:I29">(H8-F8)/F8*100</f>
        <v>10.358510171476386</v>
      </c>
      <c r="J8" s="25">
        <f aca="true" t="shared" si="1" ref="J8:J29">(H8-G8)/G8*100</f>
        <v>10.358510171476386</v>
      </c>
    </row>
    <row r="9" spans="1:10" ht="19.5" customHeight="1">
      <c r="A9" s="3">
        <v>3</v>
      </c>
      <c r="B9" s="6" t="s">
        <v>6</v>
      </c>
      <c r="C9" s="3">
        <v>72391</v>
      </c>
      <c r="D9" s="3">
        <v>10.7</v>
      </c>
      <c r="E9" s="5" t="s">
        <v>38</v>
      </c>
      <c r="F9" s="3">
        <v>47784</v>
      </c>
      <c r="G9" s="3">
        <v>47784</v>
      </c>
      <c r="H9" s="23">
        <v>52433.958850999996</v>
      </c>
      <c r="I9" s="24">
        <f t="shared" si="0"/>
        <v>9.731204694039837</v>
      </c>
      <c r="J9" s="25">
        <f t="shared" si="1"/>
        <v>9.731204694039837</v>
      </c>
    </row>
    <row r="10" spans="1:10" ht="19.5" customHeight="1">
      <c r="A10" s="3">
        <v>4</v>
      </c>
      <c r="B10" s="7" t="s">
        <v>7</v>
      </c>
      <c r="C10" s="3">
        <v>36880</v>
      </c>
      <c r="D10" s="3">
        <v>5</v>
      </c>
      <c r="E10" s="5" t="s">
        <v>39</v>
      </c>
      <c r="F10" s="3">
        <v>94153</v>
      </c>
      <c r="G10" s="3">
        <f>F10-12899</f>
        <v>81254</v>
      </c>
      <c r="H10" s="26">
        <f>85557+6974</f>
        <v>92531</v>
      </c>
      <c r="I10" s="24">
        <f t="shared" si="0"/>
        <v>-1.7227279003324376</v>
      </c>
      <c r="J10" s="25">
        <f t="shared" si="1"/>
        <v>13.878701356240924</v>
      </c>
    </row>
    <row r="11" spans="1:10" ht="19.5" customHeight="1">
      <c r="A11" s="3">
        <v>5</v>
      </c>
      <c r="B11" s="7" t="s">
        <v>8</v>
      </c>
      <c r="C11" s="3">
        <v>17962</v>
      </c>
      <c r="D11" s="3">
        <v>5</v>
      </c>
      <c r="E11" s="6" t="s">
        <v>30</v>
      </c>
      <c r="F11" s="3">
        <v>10000</v>
      </c>
      <c r="G11" s="3">
        <f>F11-2200</f>
        <v>7800</v>
      </c>
      <c r="H11" s="23">
        <v>7800</v>
      </c>
      <c r="I11" s="24">
        <f t="shared" si="0"/>
        <v>-22</v>
      </c>
      <c r="J11" s="25">
        <f t="shared" si="1"/>
        <v>0</v>
      </c>
    </row>
    <row r="12" spans="1:10" ht="19.5" customHeight="1">
      <c r="A12" s="3">
        <v>6</v>
      </c>
      <c r="B12" s="7" t="s">
        <v>9</v>
      </c>
      <c r="C12" s="3">
        <v>4891</v>
      </c>
      <c r="D12" s="3">
        <v>5</v>
      </c>
      <c r="E12" s="3" t="s">
        <v>40</v>
      </c>
      <c r="F12" s="3">
        <v>4750</v>
      </c>
      <c r="G12" s="3">
        <f>F12+1600</f>
        <v>6350</v>
      </c>
      <c r="H12" s="23">
        <v>7281.6604</v>
      </c>
      <c r="I12" s="24">
        <f t="shared" si="0"/>
        <v>53.29811368421053</v>
      </c>
      <c r="J12" s="25">
        <f t="shared" si="1"/>
        <v>14.67181732283464</v>
      </c>
    </row>
    <row r="13" spans="1:10" ht="19.5" customHeight="1">
      <c r="A13" s="3">
        <v>7</v>
      </c>
      <c r="B13" s="7" t="s">
        <v>10</v>
      </c>
      <c r="C13" s="3">
        <v>26700</v>
      </c>
      <c r="D13" s="3"/>
      <c r="E13" s="3" t="s">
        <v>41</v>
      </c>
      <c r="F13" s="3">
        <v>6739</v>
      </c>
      <c r="G13" s="3">
        <f>F13-1020</f>
        <v>5719</v>
      </c>
      <c r="H13" s="23">
        <v>6485.753958</v>
      </c>
      <c r="I13" s="24">
        <f t="shared" si="0"/>
        <v>-3.757917228075378</v>
      </c>
      <c r="J13" s="25">
        <f t="shared" si="1"/>
        <v>13.407133379961536</v>
      </c>
    </row>
    <row r="14" spans="1:10" ht="19.5" customHeight="1">
      <c r="A14" s="3">
        <v>8</v>
      </c>
      <c r="B14" s="3" t="s">
        <v>37</v>
      </c>
      <c r="C14" s="3">
        <v>26000</v>
      </c>
      <c r="D14" s="3">
        <v>102.8</v>
      </c>
      <c r="E14" s="3" t="s">
        <v>42</v>
      </c>
      <c r="F14" s="3">
        <v>63165</v>
      </c>
      <c r="G14" s="3">
        <v>63165</v>
      </c>
      <c r="H14" s="23">
        <v>69037.97473199999</v>
      </c>
      <c r="I14" s="24">
        <f t="shared" si="0"/>
        <v>9.297830653051513</v>
      </c>
      <c r="J14" s="25">
        <f t="shared" si="1"/>
        <v>9.297830653051513</v>
      </c>
    </row>
    <row r="15" spans="1:10" ht="19.5" customHeight="1">
      <c r="A15" s="3">
        <v>9</v>
      </c>
      <c r="B15" s="8" t="s">
        <v>11</v>
      </c>
      <c r="C15" s="3">
        <v>-200</v>
      </c>
      <c r="D15" s="3"/>
      <c r="E15" s="6" t="s">
        <v>13</v>
      </c>
      <c r="F15" s="3">
        <v>30513</v>
      </c>
      <c r="G15" s="3">
        <v>30513</v>
      </c>
      <c r="H15" s="23">
        <v>37758</v>
      </c>
      <c r="I15" s="24">
        <f t="shared" si="0"/>
        <v>23.743977976600135</v>
      </c>
      <c r="J15" s="25">
        <f t="shared" si="1"/>
        <v>23.743977976600135</v>
      </c>
    </row>
    <row r="16" spans="1:10" ht="19.5" customHeight="1">
      <c r="A16" s="3">
        <v>10</v>
      </c>
      <c r="B16" s="8"/>
      <c r="C16" s="3"/>
      <c r="D16" s="3"/>
      <c r="E16" s="3" t="s">
        <v>43</v>
      </c>
      <c r="F16" s="3">
        <v>21779</v>
      </c>
      <c r="G16" s="3">
        <v>21779</v>
      </c>
      <c r="H16" s="23">
        <v>23381.300309</v>
      </c>
      <c r="I16" s="24">
        <f t="shared" si="0"/>
        <v>7.357088521052383</v>
      </c>
      <c r="J16" s="25">
        <f t="shared" si="1"/>
        <v>7.357088521052383</v>
      </c>
    </row>
    <row r="17" spans="1:10" ht="19.5" customHeight="1">
      <c r="A17" s="3">
        <v>11</v>
      </c>
      <c r="B17" s="8" t="s">
        <v>12</v>
      </c>
      <c r="C17" s="3">
        <v>110415</v>
      </c>
      <c r="D17" s="15">
        <v>10.9</v>
      </c>
      <c r="E17" s="3" t="s">
        <v>44</v>
      </c>
      <c r="F17" s="3">
        <v>9205</v>
      </c>
      <c r="G17" s="3">
        <f>F17+2045</f>
        <v>11250</v>
      </c>
      <c r="H17" s="23">
        <v>12921.187708000001</v>
      </c>
      <c r="I17" s="24">
        <f t="shared" si="0"/>
        <v>40.37140367191745</v>
      </c>
      <c r="J17" s="25">
        <f t="shared" si="1"/>
        <v>14.855001848888898</v>
      </c>
    </row>
    <row r="18" spans="1:10" ht="19.5" customHeight="1">
      <c r="A18" s="3">
        <v>12</v>
      </c>
      <c r="B18" s="6" t="s">
        <v>58</v>
      </c>
      <c r="C18" s="3">
        <v>44327</v>
      </c>
      <c r="D18" s="3">
        <v>11.5</v>
      </c>
      <c r="E18" s="3" t="s">
        <v>45</v>
      </c>
      <c r="F18" s="3">
        <v>26644</v>
      </c>
      <c r="G18" s="3">
        <f>F18+7660+1181</f>
        <v>35485</v>
      </c>
      <c r="H18" s="23">
        <v>41021</v>
      </c>
      <c r="I18" s="24">
        <f t="shared" si="0"/>
        <v>53.959615673322325</v>
      </c>
      <c r="J18" s="25">
        <f t="shared" si="1"/>
        <v>15.600958151331549</v>
      </c>
    </row>
    <row r="19" spans="1:10" ht="19.5" customHeight="1">
      <c r="A19" s="3">
        <v>13</v>
      </c>
      <c r="B19" s="7" t="s">
        <v>59</v>
      </c>
      <c r="C19" s="3">
        <v>13628</v>
      </c>
      <c r="D19" s="3">
        <v>-1</v>
      </c>
      <c r="E19" s="3" t="s">
        <v>46</v>
      </c>
      <c r="F19" s="3">
        <v>19291</v>
      </c>
      <c r="G19" s="3">
        <v>19291</v>
      </c>
      <c r="H19" s="23">
        <v>22197.373876999998</v>
      </c>
      <c r="I19" s="24">
        <f t="shared" si="0"/>
        <v>15.065957581255498</v>
      </c>
      <c r="J19" s="25">
        <f t="shared" si="1"/>
        <v>15.065957581255498</v>
      </c>
    </row>
    <row r="20" spans="1:10" ht="19.5" customHeight="1">
      <c r="A20" s="3">
        <v>14</v>
      </c>
      <c r="B20" s="7" t="s">
        <v>60</v>
      </c>
      <c r="C20" s="3">
        <v>8050</v>
      </c>
      <c r="D20" s="3">
        <v>-58.3</v>
      </c>
      <c r="E20" s="3" t="s">
        <v>47</v>
      </c>
      <c r="F20" s="3">
        <v>9855</v>
      </c>
      <c r="G20" s="3">
        <f>F20+13471+2621</f>
        <v>25947</v>
      </c>
      <c r="H20" s="23">
        <v>28983.927378</v>
      </c>
      <c r="I20" s="24">
        <f t="shared" si="0"/>
        <v>194.1037785692542</v>
      </c>
      <c r="J20" s="25">
        <f t="shared" si="1"/>
        <v>11.704348780205805</v>
      </c>
    </row>
    <row r="21" spans="1:10" ht="19.5" customHeight="1">
      <c r="A21" s="3">
        <v>15</v>
      </c>
      <c r="B21" s="16" t="s">
        <v>62</v>
      </c>
      <c r="C21" s="3">
        <v>1500</v>
      </c>
      <c r="D21" s="3">
        <v>2.5</v>
      </c>
      <c r="E21" s="3" t="s">
        <v>48</v>
      </c>
      <c r="F21" s="3">
        <v>6079</v>
      </c>
      <c r="G21" s="3">
        <f>F21-1800</f>
        <v>4279</v>
      </c>
      <c r="H21" s="23">
        <v>4632.547735</v>
      </c>
      <c r="I21" s="24">
        <f t="shared" si="0"/>
        <v>-23.79424683336075</v>
      </c>
      <c r="J21" s="25">
        <f t="shared" si="1"/>
        <v>8.262391563449405</v>
      </c>
    </row>
    <row r="22" spans="1:10" ht="19.5" customHeight="1">
      <c r="A22" s="3">
        <v>16</v>
      </c>
      <c r="B22" s="16" t="s">
        <v>63</v>
      </c>
      <c r="C22" s="3">
        <v>525</v>
      </c>
      <c r="D22" s="3">
        <v>69.9</v>
      </c>
      <c r="E22" s="9" t="s">
        <v>49</v>
      </c>
      <c r="F22" s="3">
        <v>2560</v>
      </c>
      <c r="G22" s="3">
        <f>F22+250+523</f>
        <v>3333</v>
      </c>
      <c r="H22" s="23">
        <v>3724.542597</v>
      </c>
      <c r="I22" s="24">
        <f t="shared" si="0"/>
        <v>45.4899451953125</v>
      </c>
      <c r="J22" s="25">
        <f t="shared" si="1"/>
        <v>11.74745265526553</v>
      </c>
    </row>
    <row r="23" spans="1:10" ht="19.5" customHeight="1">
      <c r="A23" s="3">
        <v>17</v>
      </c>
      <c r="B23" s="5" t="s">
        <v>64</v>
      </c>
      <c r="C23" s="3">
        <v>10000</v>
      </c>
      <c r="D23" s="3">
        <v>1.8</v>
      </c>
      <c r="E23" s="9" t="s">
        <v>50</v>
      </c>
      <c r="F23" s="3">
        <v>413</v>
      </c>
      <c r="G23" s="3">
        <f>F23+2880</f>
        <v>3293</v>
      </c>
      <c r="H23" s="23">
        <v>3408.2387989999997</v>
      </c>
      <c r="I23" s="24">
        <f t="shared" si="0"/>
        <v>725.2394186440677</v>
      </c>
      <c r="J23" s="25">
        <f t="shared" si="1"/>
        <v>3.4995080170057618</v>
      </c>
    </row>
    <row r="24" spans="1:10" ht="19.5" customHeight="1">
      <c r="A24" s="3">
        <v>18</v>
      </c>
      <c r="B24" s="16" t="s">
        <v>65</v>
      </c>
      <c r="C24" s="3">
        <v>1100</v>
      </c>
      <c r="D24" s="3">
        <v>-68.9</v>
      </c>
      <c r="E24" s="3" t="s">
        <v>51</v>
      </c>
      <c r="F24" s="3">
        <v>5084</v>
      </c>
      <c r="G24" s="3">
        <v>5084</v>
      </c>
      <c r="H24" s="23">
        <v>5446.5565129999995</v>
      </c>
      <c r="I24" s="24">
        <f t="shared" si="0"/>
        <v>7.131324016522414</v>
      </c>
      <c r="J24" s="25">
        <f t="shared" si="1"/>
        <v>7.131324016522414</v>
      </c>
    </row>
    <row r="25" spans="1:10" ht="19.5" customHeight="1">
      <c r="A25" s="3">
        <v>19</v>
      </c>
      <c r="B25" s="16" t="s">
        <v>66</v>
      </c>
      <c r="C25" s="3">
        <v>3440</v>
      </c>
      <c r="D25" s="3">
        <v>2.1</v>
      </c>
      <c r="E25" s="9" t="s">
        <v>52</v>
      </c>
      <c r="F25" s="3">
        <v>11760</v>
      </c>
      <c r="G25" s="3">
        <f>F25+5512+4554+3922</f>
        <v>25748</v>
      </c>
      <c r="H25" s="23">
        <v>27516</v>
      </c>
      <c r="I25" s="24">
        <f t="shared" si="0"/>
        <v>133.9795918367347</v>
      </c>
      <c r="J25" s="25">
        <f t="shared" si="1"/>
        <v>6.866552741960541</v>
      </c>
    </row>
    <row r="26" spans="1:10" ht="19.5" customHeight="1">
      <c r="A26" s="3">
        <v>20</v>
      </c>
      <c r="B26" s="16" t="s">
        <v>67</v>
      </c>
      <c r="C26" s="3">
        <v>2000</v>
      </c>
      <c r="D26" s="3">
        <v>32</v>
      </c>
      <c r="E26" s="3" t="s">
        <v>53</v>
      </c>
      <c r="F26" s="3">
        <v>1959</v>
      </c>
      <c r="G26" s="3">
        <v>1959</v>
      </c>
      <c r="H26" s="23">
        <v>2234.097097</v>
      </c>
      <c r="I26" s="24">
        <f t="shared" si="0"/>
        <v>14.042730832057165</v>
      </c>
      <c r="J26" s="25">
        <f t="shared" si="1"/>
        <v>14.042730832057165</v>
      </c>
    </row>
    <row r="27" spans="1:10" ht="19.5" customHeight="1">
      <c r="A27" s="3">
        <v>21</v>
      </c>
      <c r="B27" s="16" t="s">
        <v>68</v>
      </c>
      <c r="C27" s="3">
        <v>14859</v>
      </c>
      <c r="D27" s="3"/>
      <c r="E27" s="3" t="s">
        <v>54</v>
      </c>
      <c r="F27" s="3">
        <v>10000</v>
      </c>
      <c r="G27" s="3">
        <v>10000</v>
      </c>
      <c r="H27" s="23">
        <v>10000</v>
      </c>
      <c r="I27" s="24">
        <f t="shared" si="0"/>
        <v>0</v>
      </c>
      <c r="J27" s="25">
        <f t="shared" si="1"/>
        <v>0</v>
      </c>
    </row>
    <row r="28" spans="1:10" ht="19.5" customHeight="1">
      <c r="A28" s="3">
        <v>23</v>
      </c>
      <c r="B28" s="7" t="s">
        <v>70</v>
      </c>
      <c r="C28" s="3">
        <v>340</v>
      </c>
      <c r="D28" s="3">
        <v>3.7</v>
      </c>
      <c r="E28" s="3" t="s">
        <v>73</v>
      </c>
      <c r="F28" s="3">
        <v>50217</v>
      </c>
      <c r="G28" s="3">
        <v>50217</v>
      </c>
      <c r="H28" s="23">
        <v>45373.3</v>
      </c>
      <c r="I28" s="24">
        <f t="shared" si="0"/>
        <v>-9.645538363502395</v>
      </c>
      <c r="J28" s="25">
        <f t="shared" si="1"/>
        <v>-9.645538363502395</v>
      </c>
    </row>
    <row r="29" spans="1:10" ht="19.5" customHeight="1">
      <c r="A29" s="3">
        <v>22</v>
      </c>
      <c r="B29" s="16" t="s">
        <v>69</v>
      </c>
      <c r="C29" s="3">
        <v>10401</v>
      </c>
      <c r="D29" s="3"/>
      <c r="E29" s="9" t="s">
        <v>74</v>
      </c>
      <c r="F29" s="3">
        <v>20300</v>
      </c>
      <c r="G29" s="3">
        <v>20300</v>
      </c>
      <c r="H29" s="23">
        <v>22778</v>
      </c>
      <c r="I29" s="24">
        <f t="shared" si="0"/>
        <v>12.206896551724137</v>
      </c>
      <c r="J29" s="25">
        <f t="shared" si="1"/>
        <v>12.206896551724137</v>
      </c>
    </row>
  </sheetData>
  <mergeCells count="11">
    <mergeCell ref="A2:I2"/>
    <mergeCell ref="C5:C6"/>
    <mergeCell ref="D5:D6"/>
    <mergeCell ref="F5:F6"/>
    <mergeCell ref="I5:I6"/>
    <mergeCell ref="H5:H6"/>
    <mergeCell ref="J5:J6"/>
    <mergeCell ref="G5:G6"/>
    <mergeCell ref="B5:B6"/>
    <mergeCell ref="A5:A6"/>
    <mergeCell ref="E5:E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25" sqref="E25"/>
    </sheetView>
  </sheetViews>
  <sheetFormatPr defaultColWidth="9.00390625" defaultRowHeight="14.25"/>
  <cols>
    <col min="1" max="1" width="3.75390625" style="30" customWidth="1"/>
    <col min="2" max="2" width="49.50390625" style="0" customWidth="1"/>
    <col min="3" max="3" width="11.625" style="0" customWidth="1"/>
    <col min="4" max="4" width="15.125" style="0" customWidth="1"/>
    <col min="5" max="5" width="41.75390625" style="0" customWidth="1"/>
    <col min="6" max="6" width="15.50390625" style="21" customWidth="1"/>
    <col min="7" max="7" width="17.375" style="0" customWidth="1"/>
  </cols>
  <sheetData>
    <row r="1" ht="14.25">
      <c r="A1" s="32"/>
    </row>
    <row r="2" spans="1:7" ht="25.5">
      <c r="A2" s="38" t="s">
        <v>81</v>
      </c>
      <c r="B2" s="38"/>
      <c r="C2" s="38"/>
      <c r="D2" s="38"/>
      <c r="E2" s="38"/>
      <c r="F2" s="38"/>
      <c r="G2" s="43"/>
    </row>
    <row r="3" spans="1:6" ht="16.5" customHeight="1">
      <c r="A3" s="2"/>
      <c r="B3" s="2"/>
      <c r="C3" s="2"/>
      <c r="D3" s="2"/>
      <c r="E3" s="2"/>
      <c r="F3" s="22"/>
    </row>
    <row r="4" ht="16.5" customHeight="1">
      <c r="G4" s="27" t="s">
        <v>82</v>
      </c>
    </row>
    <row r="5" spans="1:7" ht="16.5" customHeight="1">
      <c r="A5" s="37" t="s">
        <v>1</v>
      </c>
      <c r="B5" s="35" t="s">
        <v>2</v>
      </c>
      <c r="C5" s="39" t="s">
        <v>3</v>
      </c>
      <c r="D5" s="33" t="s">
        <v>4</v>
      </c>
      <c r="E5" s="35" t="s">
        <v>2</v>
      </c>
      <c r="F5" s="41" t="s">
        <v>72</v>
      </c>
      <c r="G5" s="44" t="s">
        <v>4</v>
      </c>
    </row>
    <row r="6" spans="1:7" ht="30.75" customHeight="1">
      <c r="A6" s="34"/>
      <c r="B6" s="36"/>
      <c r="C6" s="40"/>
      <c r="D6" s="34"/>
      <c r="E6" s="36"/>
      <c r="F6" s="42"/>
      <c r="G6" s="45"/>
    </row>
    <row r="7" spans="1:7" ht="19.5" customHeight="1">
      <c r="A7" s="4">
        <v>1</v>
      </c>
      <c r="B7" s="4" t="s">
        <v>31</v>
      </c>
      <c r="C7" s="3">
        <f>C8+C15+C17</f>
        <v>340410</v>
      </c>
      <c r="D7" s="3">
        <v>5</v>
      </c>
      <c r="E7" s="4" t="s">
        <v>32</v>
      </c>
      <c r="F7" s="23">
        <f>SUM(F8:F29)-F11-F15</f>
        <v>534161.859518</v>
      </c>
      <c r="G7" s="28">
        <v>8.99994480601237</v>
      </c>
    </row>
    <row r="8" spans="1:7" ht="19.5" customHeight="1">
      <c r="A8" s="4">
        <v>2</v>
      </c>
      <c r="B8" s="3" t="s">
        <v>5</v>
      </c>
      <c r="C8" s="3">
        <v>206785</v>
      </c>
      <c r="D8" s="3">
        <v>4.9</v>
      </c>
      <c r="E8" s="5" t="s">
        <v>29</v>
      </c>
      <c r="F8" s="23">
        <v>52773.43956400001</v>
      </c>
      <c r="G8" s="28">
        <v>10.358510171476386</v>
      </c>
    </row>
    <row r="9" spans="1:7" ht="19.5" customHeight="1">
      <c r="A9" s="4">
        <v>3</v>
      </c>
      <c r="B9" s="6" t="s">
        <v>6</v>
      </c>
      <c r="C9" s="3">
        <v>45432</v>
      </c>
      <c r="D9" s="3"/>
      <c r="E9" s="5" t="s">
        <v>38</v>
      </c>
      <c r="F9" s="23">
        <v>52433.958850999996</v>
      </c>
      <c r="G9" s="28">
        <v>9.731204694039837</v>
      </c>
    </row>
    <row r="10" spans="1:7" ht="19.5" customHeight="1">
      <c r="A10" s="4">
        <v>4</v>
      </c>
      <c r="B10" s="7" t="s">
        <v>7</v>
      </c>
      <c r="C10" s="3">
        <v>37800</v>
      </c>
      <c r="D10" s="3">
        <v>7.4</v>
      </c>
      <c r="E10" s="5" t="s">
        <v>39</v>
      </c>
      <c r="F10" s="29">
        <f>85557+6974</f>
        <v>92531</v>
      </c>
      <c r="G10" s="28">
        <v>13.878701356240924</v>
      </c>
    </row>
    <row r="11" spans="1:7" ht="19.5" customHeight="1">
      <c r="A11" s="4">
        <v>5</v>
      </c>
      <c r="B11" s="7" t="s">
        <v>8</v>
      </c>
      <c r="C11" s="3">
        <v>22653</v>
      </c>
      <c r="D11" s="3">
        <v>20.7</v>
      </c>
      <c r="E11" s="6" t="s">
        <v>30</v>
      </c>
      <c r="F11" s="23">
        <v>7800</v>
      </c>
      <c r="G11" s="28">
        <v>0</v>
      </c>
    </row>
    <row r="12" spans="1:7" ht="19.5" customHeight="1">
      <c r="A12" s="4">
        <v>6</v>
      </c>
      <c r="B12" s="7" t="s">
        <v>9</v>
      </c>
      <c r="C12" s="3">
        <v>1900</v>
      </c>
      <c r="D12" s="3">
        <v>14.6</v>
      </c>
      <c r="E12" s="3" t="s">
        <v>40</v>
      </c>
      <c r="F12" s="23">
        <v>7281.6604</v>
      </c>
      <c r="G12" s="28">
        <v>14.67181732283464</v>
      </c>
    </row>
    <row r="13" spans="1:7" ht="19.5" customHeight="1">
      <c r="A13" s="4">
        <v>7</v>
      </c>
      <c r="B13" s="7" t="s">
        <v>10</v>
      </c>
      <c r="C13" s="3">
        <v>26700</v>
      </c>
      <c r="D13" s="3">
        <v>3.6</v>
      </c>
      <c r="E13" s="3" t="s">
        <v>41</v>
      </c>
      <c r="F13" s="23">
        <v>6485.753958</v>
      </c>
      <c r="G13" s="28">
        <v>13.407133379961536</v>
      </c>
    </row>
    <row r="14" spans="1:7" ht="19.5" customHeight="1">
      <c r="A14" s="4">
        <v>8</v>
      </c>
      <c r="B14" s="3" t="s">
        <v>37</v>
      </c>
      <c r="C14" s="3">
        <v>14000</v>
      </c>
      <c r="D14" s="3">
        <v>3.8</v>
      </c>
      <c r="E14" s="3" t="s">
        <v>42</v>
      </c>
      <c r="F14" s="23">
        <v>69037.97473199999</v>
      </c>
      <c r="G14" s="28">
        <v>9.297830653051513</v>
      </c>
    </row>
    <row r="15" spans="1:7" ht="19.5" customHeight="1">
      <c r="A15" s="4">
        <v>9</v>
      </c>
      <c r="B15" s="8" t="s">
        <v>11</v>
      </c>
      <c r="C15" s="3">
        <v>-200</v>
      </c>
      <c r="D15" s="3"/>
      <c r="E15" s="6" t="s">
        <v>13</v>
      </c>
      <c r="F15" s="23">
        <v>37758</v>
      </c>
      <c r="G15" s="28">
        <v>23.743977976600135</v>
      </c>
    </row>
    <row r="16" spans="1:7" ht="19.5" customHeight="1">
      <c r="A16" s="4">
        <v>10</v>
      </c>
      <c r="B16" s="8"/>
      <c r="C16" s="3"/>
      <c r="D16" s="3"/>
      <c r="E16" s="3" t="s">
        <v>43</v>
      </c>
      <c r="F16" s="23">
        <v>23381.300309</v>
      </c>
      <c r="G16" s="28">
        <v>7.357088521052383</v>
      </c>
    </row>
    <row r="17" spans="1:7" ht="19.5" customHeight="1">
      <c r="A17" s="4">
        <v>11</v>
      </c>
      <c r="B17" s="8" t="s">
        <v>12</v>
      </c>
      <c r="C17" s="3">
        <v>133825</v>
      </c>
      <c r="D17" s="15">
        <v>5.2</v>
      </c>
      <c r="E17" s="3" t="s">
        <v>44</v>
      </c>
      <c r="F17" s="23">
        <v>12921.187708000001</v>
      </c>
      <c r="G17" s="28">
        <v>14.855001848888898</v>
      </c>
    </row>
    <row r="18" spans="1:7" ht="19.5" customHeight="1">
      <c r="A18" s="4">
        <v>12</v>
      </c>
      <c r="B18" s="6" t="s">
        <v>84</v>
      </c>
      <c r="C18" s="3">
        <v>26240</v>
      </c>
      <c r="D18" s="3"/>
      <c r="E18" s="3" t="s">
        <v>45</v>
      </c>
      <c r="F18" s="23">
        <v>41021</v>
      </c>
      <c r="G18" s="28">
        <v>15.600958151331549</v>
      </c>
    </row>
    <row r="19" spans="1:7" ht="19.5" customHeight="1">
      <c r="A19" s="4">
        <v>13</v>
      </c>
      <c r="B19" s="7" t="s">
        <v>77</v>
      </c>
      <c r="C19" s="3">
        <v>15572</v>
      </c>
      <c r="D19" s="3">
        <v>10.1</v>
      </c>
      <c r="E19" s="3" t="s">
        <v>46</v>
      </c>
      <c r="F19" s="23">
        <v>22197.373876999998</v>
      </c>
      <c r="G19" s="28">
        <v>15.065957581255498</v>
      </c>
    </row>
    <row r="20" spans="1:7" ht="19.5" customHeight="1">
      <c r="A20" s="4">
        <v>14</v>
      </c>
      <c r="B20" s="7" t="s">
        <v>78</v>
      </c>
      <c r="C20" s="3">
        <v>52597</v>
      </c>
      <c r="D20" s="3">
        <v>5.9</v>
      </c>
      <c r="E20" s="3" t="s">
        <v>47</v>
      </c>
      <c r="F20" s="23">
        <v>28983.927378</v>
      </c>
      <c r="G20" s="28">
        <v>11.704348780205805</v>
      </c>
    </row>
    <row r="21" spans="1:7" ht="19.5" customHeight="1">
      <c r="A21" s="4">
        <v>15</v>
      </c>
      <c r="B21" s="16" t="s">
        <v>62</v>
      </c>
      <c r="C21" s="3">
        <v>1200</v>
      </c>
      <c r="D21" s="3">
        <v>8</v>
      </c>
      <c r="E21" s="3" t="s">
        <v>48</v>
      </c>
      <c r="F21" s="23">
        <v>4632.547735</v>
      </c>
      <c r="G21" s="28">
        <v>8.262391563449405</v>
      </c>
    </row>
    <row r="22" spans="1:7" ht="19.5" customHeight="1">
      <c r="A22" s="4">
        <v>16</v>
      </c>
      <c r="B22" s="16" t="s">
        <v>63</v>
      </c>
      <c r="C22" s="3">
        <v>3626</v>
      </c>
      <c r="D22" s="3"/>
      <c r="E22" s="9" t="s">
        <v>49</v>
      </c>
      <c r="F22" s="23">
        <v>3724.542597</v>
      </c>
      <c r="G22" s="28">
        <v>11.74745265526553</v>
      </c>
    </row>
    <row r="23" spans="1:7" ht="19.5" customHeight="1">
      <c r="A23" s="4">
        <v>17</v>
      </c>
      <c r="B23" s="5" t="s">
        <v>64</v>
      </c>
      <c r="C23" s="3">
        <v>7800</v>
      </c>
      <c r="D23" s="3"/>
      <c r="E23" s="9" t="s">
        <v>50</v>
      </c>
      <c r="F23" s="23">
        <v>3408.2387989999997</v>
      </c>
      <c r="G23" s="28">
        <v>3.4995080170057618</v>
      </c>
    </row>
    <row r="24" spans="1:7" ht="19.5" customHeight="1">
      <c r="A24" s="4">
        <v>18</v>
      </c>
      <c r="B24" s="16" t="s">
        <v>83</v>
      </c>
      <c r="C24" s="3">
        <v>10612</v>
      </c>
      <c r="D24" s="3"/>
      <c r="E24" s="3" t="s">
        <v>51</v>
      </c>
      <c r="F24" s="23">
        <v>5446.5565129999995</v>
      </c>
      <c r="G24" s="28">
        <v>7.131324016522414</v>
      </c>
    </row>
    <row r="25" spans="1:7" ht="19.5" customHeight="1">
      <c r="A25" s="4">
        <v>19</v>
      </c>
      <c r="B25" s="16" t="s">
        <v>66</v>
      </c>
      <c r="C25" s="3">
        <v>2600</v>
      </c>
      <c r="D25" s="3"/>
      <c r="E25" s="9" t="s">
        <v>52</v>
      </c>
      <c r="F25" s="23">
        <v>27516</v>
      </c>
      <c r="G25" s="28">
        <v>6.866552741960541</v>
      </c>
    </row>
    <row r="26" spans="1:7" ht="19.5" customHeight="1">
      <c r="A26" s="4">
        <v>20</v>
      </c>
      <c r="B26" s="16" t="s">
        <v>67</v>
      </c>
      <c r="C26" s="3">
        <v>2500</v>
      </c>
      <c r="D26" s="3">
        <v>56.8</v>
      </c>
      <c r="E26" s="3" t="s">
        <v>53</v>
      </c>
      <c r="F26" s="23">
        <v>2234.097097</v>
      </c>
      <c r="G26" s="28">
        <v>14.042730832057165</v>
      </c>
    </row>
    <row r="27" spans="1:7" ht="19.5" customHeight="1">
      <c r="A27" s="4">
        <v>21</v>
      </c>
      <c r="B27" s="16" t="s">
        <v>68</v>
      </c>
      <c r="C27" s="3">
        <v>5000</v>
      </c>
      <c r="D27" s="3"/>
      <c r="E27" s="3" t="s">
        <v>54</v>
      </c>
      <c r="F27" s="23">
        <v>10000</v>
      </c>
      <c r="G27" s="28">
        <v>0</v>
      </c>
    </row>
    <row r="28" spans="1:7" ht="19.5" customHeight="1">
      <c r="A28" s="4">
        <v>23</v>
      </c>
      <c r="B28" s="16" t="s">
        <v>89</v>
      </c>
      <c r="C28" s="3">
        <v>3500</v>
      </c>
      <c r="D28" s="3"/>
      <c r="E28" s="3" t="s">
        <v>79</v>
      </c>
      <c r="F28" s="23">
        <v>45373.3</v>
      </c>
      <c r="G28" s="28">
        <v>-9.645538363502395</v>
      </c>
    </row>
    <row r="29" spans="1:7" ht="19.5" customHeight="1">
      <c r="A29" s="4">
        <v>22</v>
      </c>
      <c r="B29" s="7" t="s">
        <v>70</v>
      </c>
      <c r="C29" s="3">
        <v>2391</v>
      </c>
      <c r="D29" s="3"/>
      <c r="E29" s="9" t="s">
        <v>80</v>
      </c>
      <c r="F29" s="23">
        <v>22778</v>
      </c>
      <c r="G29" s="28">
        <v>12.206896551724137</v>
      </c>
    </row>
  </sheetData>
  <mergeCells count="8">
    <mergeCell ref="C5:C6"/>
    <mergeCell ref="D5:D6"/>
    <mergeCell ref="F5:F6"/>
    <mergeCell ref="A2:G2"/>
    <mergeCell ref="G5:G6"/>
    <mergeCell ref="B5:B6"/>
    <mergeCell ref="A5:A6"/>
    <mergeCell ref="E5:E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Zeros="0" workbookViewId="0" topLeftCell="A1">
      <selection activeCell="F12" sqref="F12"/>
    </sheetView>
  </sheetViews>
  <sheetFormatPr defaultColWidth="9.00390625" defaultRowHeight="14.25"/>
  <cols>
    <col min="1" max="1" width="3.75390625" style="0" customWidth="1"/>
    <col min="2" max="2" width="34.125" style="0" customWidth="1"/>
    <col min="3" max="3" width="11.625" style="0" customWidth="1"/>
    <col min="4" max="4" width="16.625" style="0" customWidth="1"/>
    <col min="5" max="5" width="41.75390625" style="0" customWidth="1"/>
    <col min="6" max="6" width="11.625" style="0" customWidth="1"/>
    <col min="7" max="7" width="15.125" style="0" customWidth="1"/>
  </cols>
  <sheetData>
    <row r="1" ht="14.25">
      <c r="A1" s="1"/>
    </row>
    <row r="2" spans="1:7" ht="25.5">
      <c r="A2" s="38" t="s">
        <v>85</v>
      </c>
      <c r="B2" s="38"/>
      <c r="C2" s="38"/>
      <c r="D2" s="38"/>
      <c r="E2" s="38"/>
      <c r="F2" s="38"/>
      <c r="G2" s="38"/>
    </row>
    <row r="3" spans="1:7" ht="16.5" customHeight="1">
      <c r="A3" s="2"/>
      <c r="B3" s="2"/>
      <c r="C3" s="2"/>
      <c r="D3" s="2"/>
      <c r="E3" s="2"/>
      <c r="F3" s="2"/>
      <c r="G3" s="2"/>
    </row>
    <row r="4" ht="16.5" customHeight="1">
      <c r="G4" s="17" t="s">
        <v>0</v>
      </c>
    </row>
    <row r="5" spans="1:7" ht="24.75" customHeight="1">
      <c r="A5" s="37" t="s">
        <v>14</v>
      </c>
      <c r="B5" s="35" t="s">
        <v>15</v>
      </c>
      <c r="C5" s="48" t="s">
        <v>88</v>
      </c>
      <c r="D5" s="49"/>
      <c r="E5" s="35" t="s">
        <v>15</v>
      </c>
      <c r="F5" s="48" t="s">
        <v>87</v>
      </c>
      <c r="G5" s="49"/>
    </row>
    <row r="6" spans="1:7" ht="23.25" customHeight="1">
      <c r="A6" s="46"/>
      <c r="B6" s="47"/>
      <c r="C6" s="39" t="s">
        <v>16</v>
      </c>
      <c r="D6" s="19" t="s">
        <v>55</v>
      </c>
      <c r="E6" s="47"/>
      <c r="F6" s="39" t="s">
        <v>16</v>
      </c>
      <c r="G6" s="20" t="s">
        <v>17</v>
      </c>
    </row>
    <row r="7" spans="1:7" ht="27" customHeight="1">
      <c r="A7" s="34"/>
      <c r="B7" s="40"/>
      <c r="C7" s="40"/>
      <c r="D7" s="18" t="s">
        <v>61</v>
      </c>
      <c r="E7" s="40"/>
      <c r="F7" s="40"/>
      <c r="G7" s="18" t="s">
        <v>61</v>
      </c>
    </row>
    <row r="8" spans="1:7" ht="25.5" customHeight="1">
      <c r="A8" s="4">
        <v>1</v>
      </c>
      <c r="B8" s="10" t="s">
        <v>18</v>
      </c>
      <c r="C8" s="3">
        <f>SUM(C9:C17)</f>
        <v>200433</v>
      </c>
      <c r="D8" s="3">
        <v>-0.7</v>
      </c>
      <c r="E8" s="11" t="s">
        <v>19</v>
      </c>
      <c r="F8" s="3">
        <f>SUM(F9:F17)</f>
        <v>200433</v>
      </c>
      <c r="G8" s="3">
        <v>-4.7</v>
      </c>
    </row>
    <row r="9" spans="1:7" ht="25.5" customHeight="1">
      <c r="A9" s="4">
        <v>2</v>
      </c>
      <c r="B9" s="12" t="s">
        <v>20</v>
      </c>
      <c r="C9" s="3">
        <v>126</v>
      </c>
      <c r="D9" s="3">
        <v>-0.8</v>
      </c>
      <c r="E9" s="12" t="s">
        <v>21</v>
      </c>
      <c r="F9" s="3">
        <f>C9</f>
        <v>126</v>
      </c>
      <c r="G9" s="24">
        <v>0</v>
      </c>
    </row>
    <row r="10" spans="1:7" ht="25.5" customHeight="1">
      <c r="A10" s="4">
        <v>3</v>
      </c>
      <c r="B10" s="12" t="s">
        <v>22</v>
      </c>
      <c r="C10" s="3">
        <v>510</v>
      </c>
      <c r="D10" s="3">
        <v>50.4</v>
      </c>
      <c r="E10" s="12" t="s">
        <v>23</v>
      </c>
      <c r="F10" s="3">
        <f aca="true" t="shared" si="0" ref="F10:F17">C10</f>
        <v>510</v>
      </c>
      <c r="G10" s="31">
        <v>2</v>
      </c>
    </row>
    <row r="11" spans="1:7" ht="25.5" customHeight="1">
      <c r="A11" s="4">
        <v>4</v>
      </c>
      <c r="B11" s="13" t="s">
        <v>24</v>
      </c>
      <c r="C11" s="3">
        <v>6100</v>
      </c>
      <c r="D11" s="3">
        <v>-12.9</v>
      </c>
      <c r="E11" s="13" t="s">
        <v>34</v>
      </c>
      <c r="F11" s="3">
        <f t="shared" si="0"/>
        <v>6100</v>
      </c>
      <c r="G11" s="31">
        <v>-13</v>
      </c>
    </row>
    <row r="12" spans="1:7" ht="25.5" customHeight="1">
      <c r="A12" s="4">
        <v>5</v>
      </c>
      <c r="B12" s="14" t="s">
        <v>25</v>
      </c>
      <c r="C12" s="3">
        <v>2000</v>
      </c>
      <c r="D12" s="3">
        <v>-33.2</v>
      </c>
      <c r="E12" s="14" t="s">
        <v>35</v>
      </c>
      <c r="F12" s="3">
        <f t="shared" si="0"/>
        <v>2000</v>
      </c>
      <c r="G12" s="24">
        <v>0</v>
      </c>
    </row>
    <row r="13" spans="1:7" ht="25.5" customHeight="1">
      <c r="A13" s="4">
        <v>6</v>
      </c>
      <c r="B13" s="14" t="s">
        <v>26</v>
      </c>
      <c r="C13" s="3">
        <v>500</v>
      </c>
      <c r="D13" s="3">
        <v>-40.6</v>
      </c>
      <c r="E13" s="14" t="s">
        <v>27</v>
      </c>
      <c r="F13" s="3">
        <f t="shared" si="0"/>
        <v>500</v>
      </c>
      <c r="G13" s="24">
        <v>0</v>
      </c>
    </row>
    <row r="14" spans="1:7" ht="25.5" customHeight="1">
      <c r="A14" s="4">
        <v>7</v>
      </c>
      <c r="B14" s="12" t="s">
        <v>28</v>
      </c>
      <c r="C14" s="3">
        <v>177500</v>
      </c>
      <c r="D14" s="3">
        <v>11.8</v>
      </c>
      <c r="E14" s="12" t="s">
        <v>33</v>
      </c>
      <c r="F14" s="3">
        <f t="shared" si="0"/>
        <v>177500</v>
      </c>
      <c r="G14" s="3">
        <v>1.4</v>
      </c>
    </row>
    <row r="15" spans="1:7" ht="25.5" customHeight="1">
      <c r="A15" s="4">
        <v>8</v>
      </c>
      <c r="B15" s="12" t="s">
        <v>56</v>
      </c>
      <c r="C15" s="3">
        <v>7000</v>
      </c>
      <c r="D15" s="3">
        <v>-73.2</v>
      </c>
      <c r="E15" s="12" t="s">
        <v>57</v>
      </c>
      <c r="F15" s="3">
        <f t="shared" si="0"/>
        <v>7000</v>
      </c>
      <c r="G15" s="3">
        <v>-61.1</v>
      </c>
    </row>
    <row r="16" spans="1:7" ht="25.5" customHeight="1">
      <c r="A16" s="4">
        <v>9</v>
      </c>
      <c r="B16" s="12" t="s">
        <v>86</v>
      </c>
      <c r="C16" s="3">
        <v>5700</v>
      </c>
      <c r="D16" s="3">
        <v>17.5</v>
      </c>
      <c r="E16" s="12" t="s">
        <v>86</v>
      </c>
      <c r="F16" s="3">
        <f t="shared" si="0"/>
        <v>5700</v>
      </c>
      <c r="G16" s="3">
        <v>-6.5</v>
      </c>
    </row>
    <row r="17" spans="1:7" ht="25.5" customHeight="1">
      <c r="A17" s="4">
        <v>10</v>
      </c>
      <c r="B17" s="3" t="s">
        <v>90</v>
      </c>
      <c r="C17" s="3">
        <v>997</v>
      </c>
      <c r="D17" s="3">
        <v>16.9</v>
      </c>
      <c r="E17" s="12" t="s">
        <v>91</v>
      </c>
      <c r="F17" s="3">
        <f t="shared" si="0"/>
        <v>997</v>
      </c>
      <c r="G17" s="31">
        <v>13</v>
      </c>
    </row>
  </sheetData>
  <mergeCells count="8">
    <mergeCell ref="A2:G2"/>
    <mergeCell ref="A5:A7"/>
    <mergeCell ref="B5:B7"/>
    <mergeCell ref="C5:D5"/>
    <mergeCell ref="E5:E7"/>
    <mergeCell ref="F5:G5"/>
    <mergeCell ref="C6:C7"/>
    <mergeCell ref="F6:F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2016-02-05T11:51:46Z</cp:lastPrinted>
  <dcterms:created xsi:type="dcterms:W3CDTF">2014-03-11T06:12:07Z</dcterms:created>
  <dcterms:modified xsi:type="dcterms:W3CDTF">2016-02-18T11:17:03Z</dcterms:modified>
  <cp:category/>
  <cp:version/>
  <cp:contentType/>
  <cp:contentStatus/>
</cp:coreProperties>
</file>